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bookViews>
    <workbookView xWindow="0" yWindow="60" windowWidth="12240" windowHeight="9180"/>
  </bookViews>
  <sheets>
    <sheet name="2015 Pension Calculation" sheetId="3" r:id="rId1"/>
    <sheet name="Historical CPI Rates" sheetId="4" r:id="rId2"/>
    <sheet name="Revaluation" sheetId="5" r:id="rId3"/>
    <sheet name="Variables" sheetId="6" r:id="rId4"/>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20" i="3" l="1"/>
  <c r="C2" i="6"/>
  <c r="A1" i="5"/>
  <c r="B15" i="4"/>
  <c r="E20" i="3" l="1"/>
  <c r="C3" i="5"/>
  <c r="D21" i="3"/>
  <c r="E21" i="3" l="1"/>
  <c r="D22" i="3"/>
  <c r="D3" i="5"/>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AF3" i="5" s="1"/>
  <c r="AG3" i="5" s="1"/>
  <c r="AH3" i="5" s="1"/>
  <c r="AI3" i="5" s="1"/>
  <c r="AJ3" i="5" s="1"/>
  <c r="AK3" i="5" s="1"/>
  <c r="AL3" i="5" s="1"/>
  <c r="AM3" i="5" s="1"/>
  <c r="AN3" i="5" s="1"/>
  <c r="AO3" i="5" s="1"/>
  <c r="AP3" i="5" s="1"/>
  <c r="AQ3" i="5" s="1"/>
  <c r="AR3" i="5" s="1"/>
  <c r="AS3" i="5" s="1"/>
  <c r="AT3" i="5" s="1"/>
  <c r="AU3" i="5" s="1"/>
  <c r="A4" i="5"/>
  <c r="C4" i="5" s="1"/>
  <c r="F20" i="3"/>
  <c r="C49"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AS5" i="5" s="1"/>
  <c r="AT5" i="5" s="1"/>
  <c r="AU5" i="5" s="1"/>
  <c r="F21" i="3"/>
  <c r="G64" i="3"/>
  <c r="G63" i="3"/>
  <c r="D23" i="3"/>
  <c r="E22" i="3"/>
  <c r="E23" i="3" l="1"/>
  <c r="D24" i="3"/>
  <c r="E4" i="5"/>
  <c r="D49" i="5"/>
  <c r="G21" i="3"/>
  <c r="A6" i="5"/>
  <c r="E6" i="5" s="1"/>
  <c r="F6" i="5" s="1"/>
  <c r="G6" i="5" s="1"/>
  <c r="H6" i="5" s="1"/>
  <c r="I6" i="5" s="1"/>
  <c r="J6" i="5" s="1"/>
  <c r="K6" i="5" s="1"/>
  <c r="L6" i="5" s="1"/>
  <c r="M6" i="5" s="1"/>
  <c r="N6" i="5" s="1"/>
  <c r="O6" i="5" s="1"/>
  <c r="P6" i="5" s="1"/>
  <c r="Q6" i="5" s="1"/>
  <c r="R6" i="5" s="1"/>
  <c r="S6" i="5" s="1"/>
  <c r="F22" i="3"/>
  <c r="T6" i="5" l="1"/>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AS6" i="5" s="1"/>
  <c r="AT6" i="5" s="1"/>
  <c r="AU6" i="5" s="1"/>
  <c r="F4" i="5"/>
  <c r="E49" i="5"/>
  <c r="A7" i="5"/>
  <c r="F7" i="5" s="1"/>
  <c r="G7" i="5" s="1"/>
  <c r="H7" i="5" s="1"/>
  <c r="I7" i="5" s="1"/>
  <c r="J7" i="5" s="1"/>
  <c r="K7" i="5" s="1"/>
  <c r="L7" i="5" s="1"/>
  <c r="M7" i="5" s="1"/>
  <c r="N7" i="5" s="1"/>
  <c r="O7" i="5" s="1"/>
  <c r="P7" i="5" s="1"/>
  <c r="Q7" i="5" s="1"/>
  <c r="R7" i="5" s="1"/>
  <c r="S7" i="5" s="1"/>
  <c r="F23" i="3"/>
  <c r="E24" i="3"/>
  <c r="D25" i="3"/>
  <c r="G22" i="3" l="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AS7" i="5" s="1"/>
  <c r="AT7" i="5" s="1"/>
  <c r="AU7" i="5" s="1"/>
  <c r="D26" i="3"/>
  <c r="E25" i="3"/>
  <c r="A8" i="5"/>
  <c r="G8" i="5" s="1"/>
  <c r="H8" i="5" s="1"/>
  <c r="I8" i="5" s="1"/>
  <c r="J8" i="5" s="1"/>
  <c r="K8" i="5" s="1"/>
  <c r="L8" i="5" s="1"/>
  <c r="M8" i="5" s="1"/>
  <c r="N8" i="5" s="1"/>
  <c r="O8" i="5" s="1"/>
  <c r="P8" i="5" s="1"/>
  <c r="Q8" i="5" s="1"/>
  <c r="R8" i="5" s="1"/>
  <c r="S8" i="5" s="1"/>
  <c r="F24" i="3"/>
  <c r="G4" i="5"/>
  <c r="F49" i="5"/>
  <c r="G23" i="3" l="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S8" i="5" s="1"/>
  <c r="AT8" i="5" s="1"/>
  <c r="AU8" i="5" s="1"/>
  <c r="A9" i="5"/>
  <c r="H9" i="5" s="1"/>
  <c r="I9" i="5" s="1"/>
  <c r="J9" i="5" s="1"/>
  <c r="K9" i="5" s="1"/>
  <c r="L9" i="5" s="1"/>
  <c r="M9" i="5" s="1"/>
  <c r="N9" i="5" s="1"/>
  <c r="O9" i="5" s="1"/>
  <c r="P9" i="5" s="1"/>
  <c r="Q9" i="5" s="1"/>
  <c r="R9" i="5" s="1"/>
  <c r="S9" i="5" s="1"/>
  <c r="F25" i="3"/>
  <c r="D27" i="3"/>
  <c r="E26" i="3"/>
  <c r="H4" i="5"/>
  <c r="G49" i="5"/>
  <c r="G24" i="3" l="1"/>
  <c r="I4" i="5"/>
  <c r="H49"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AS9" i="5" s="1"/>
  <c r="AT9" i="5" s="1"/>
  <c r="AU9" i="5" s="1"/>
  <c r="D28" i="3"/>
  <c r="E27" i="3"/>
  <c r="A10" i="5"/>
  <c r="I10" i="5" s="1"/>
  <c r="J10" i="5" s="1"/>
  <c r="K10" i="5" s="1"/>
  <c r="L10" i="5" s="1"/>
  <c r="M10" i="5" s="1"/>
  <c r="N10" i="5" s="1"/>
  <c r="O10" i="5" s="1"/>
  <c r="P10" i="5" s="1"/>
  <c r="Q10" i="5" s="1"/>
  <c r="R10" i="5" s="1"/>
  <c r="S10" i="5" s="1"/>
  <c r="F26" i="3"/>
  <c r="G25" i="3" l="1"/>
  <c r="A11" i="5"/>
  <c r="J11" i="5" s="1"/>
  <c r="K11" i="5" s="1"/>
  <c r="L11" i="5" s="1"/>
  <c r="M11" i="5" s="1"/>
  <c r="N11" i="5" s="1"/>
  <c r="O11" i="5" s="1"/>
  <c r="P11" i="5" s="1"/>
  <c r="Q11" i="5" s="1"/>
  <c r="R11" i="5" s="1"/>
  <c r="S11" i="5" s="1"/>
  <c r="F27" i="3"/>
  <c r="E28" i="3"/>
  <c r="D29" i="3"/>
  <c r="J4" i="5"/>
  <c r="I49"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AS10" i="5" s="1"/>
  <c r="AT10" i="5" s="1"/>
  <c r="AU10" i="5" s="1"/>
  <c r="G26" i="3" l="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AS11" i="5" s="1"/>
  <c r="AT11" i="5" s="1"/>
  <c r="AU11" i="5" s="1"/>
  <c r="E29" i="3"/>
  <c r="D30" i="3"/>
  <c r="A12" i="5"/>
  <c r="K12" i="5" s="1"/>
  <c r="L12" i="5" s="1"/>
  <c r="M12" i="5" s="1"/>
  <c r="N12" i="5" s="1"/>
  <c r="O12" i="5" s="1"/>
  <c r="P12" i="5" s="1"/>
  <c r="Q12" i="5" s="1"/>
  <c r="R12" i="5" s="1"/>
  <c r="S12" i="5" s="1"/>
  <c r="F28" i="3"/>
  <c r="K4" i="5"/>
  <c r="J49" i="5"/>
  <c r="G27" i="3" l="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S12" i="5" s="1"/>
  <c r="AT12" i="5" s="1"/>
  <c r="AU12" i="5" s="1"/>
  <c r="A13" i="5"/>
  <c r="L13" i="5" s="1"/>
  <c r="M13" i="5" s="1"/>
  <c r="N13" i="5" s="1"/>
  <c r="O13" i="5" s="1"/>
  <c r="P13" i="5" s="1"/>
  <c r="Q13" i="5" s="1"/>
  <c r="R13" i="5" s="1"/>
  <c r="S13" i="5" s="1"/>
  <c r="F29" i="3"/>
  <c r="L4" i="5"/>
  <c r="K49" i="5"/>
  <c r="G28" i="3" l="1"/>
  <c r="E31" i="3"/>
  <c r="D32" i="3"/>
  <c r="M4" i="5"/>
  <c r="L49"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S13" i="5" s="1"/>
  <c r="AT13" i="5" s="1"/>
  <c r="AU13" i="5" s="1"/>
  <c r="A14" i="5"/>
  <c r="M14" i="5" s="1"/>
  <c r="N14" i="5" s="1"/>
  <c r="O14" i="5" s="1"/>
  <c r="P14" i="5" s="1"/>
  <c r="Q14" i="5" s="1"/>
  <c r="R14" i="5" s="1"/>
  <c r="S14" i="5" s="1"/>
  <c r="F30" i="3"/>
  <c r="G29" i="3" l="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AS14" i="5" s="1"/>
  <c r="AT14" i="5" s="1"/>
  <c r="AU14" i="5" s="1"/>
  <c r="N4" i="5"/>
  <c r="M49" i="5"/>
  <c r="E32" i="3"/>
  <c r="D33" i="3"/>
  <c r="G30" i="3" l="1"/>
  <c r="O4" i="5"/>
  <c r="N49"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AS15" i="5" s="1"/>
  <c r="AT15" i="5" s="1"/>
  <c r="AU15" i="5" s="1"/>
  <c r="G31" i="3"/>
  <c r="D34" i="3"/>
  <c r="E33" i="3"/>
  <c r="F32" i="3"/>
  <c r="A16" i="5"/>
  <c r="O16" i="5" s="1"/>
  <c r="P16" i="5" s="1"/>
  <c r="Q16" i="5" s="1"/>
  <c r="R16" i="5" s="1"/>
  <c r="S16" i="5" s="1"/>
  <c r="D35" i="3" l="1"/>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AS16" i="5" s="1"/>
  <c r="AT16" i="5" s="1"/>
  <c r="AU16" i="5" s="1"/>
  <c r="P4" i="5"/>
  <c r="O49" i="5"/>
  <c r="G32" i="3" l="1"/>
  <c r="D36" i="3"/>
  <c r="E35" i="3"/>
  <c r="Q4" i="5"/>
  <c r="P49"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AS17" i="5" s="1"/>
  <c r="AT17" i="5" s="1"/>
  <c r="AU17" i="5" s="1"/>
  <c r="F34" i="3"/>
  <c r="A18" i="5"/>
  <c r="Q18" i="5" s="1"/>
  <c r="R18" i="5" s="1"/>
  <c r="S18" i="5" s="1"/>
  <c r="G33" i="3" l="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AS18" i="5" s="1"/>
  <c r="AT18" i="5" s="1"/>
  <c r="AU18" i="5" s="1"/>
  <c r="E36" i="3"/>
  <c r="D37" i="3"/>
  <c r="R4" i="5"/>
  <c r="Q49" i="5"/>
  <c r="A19" i="5"/>
  <c r="R19" i="5" s="1"/>
  <c r="S19" i="5" s="1"/>
  <c r="F35" i="3"/>
  <c r="G34" i="3" l="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AS19" i="5" s="1"/>
  <c r="AT19" i="5" s="1"/>
  <c r="AU19" i="5" s="1"/>
  <c r="E37" i="3"/>
  <c r="D38" i="3"/>
  <c r="A20" i="5"/>
  <c r="S20" i="5" s="1"/>
  <c r="F36" i="3"/>
  <c r="S4" i="5"/>
  <c r="R49" i="5"/>
  <c r="G35" i="3" l="1"/>
  <c r="T4" i="5"/>
  <c r="S49"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AS20" i="5" s="1"/>
  <c r="AT20" i="5" s="1"/>
  <c r="AU20" i="5" s="1"/>
  <c r="G36" i="3" l="1"/>
  <c r="Z21" i="5"/>
  <c r="AA21" i="5" s="1"/>
  <c r="AB21" i="5" s="1"/>
  <c r="AC21" i="5" s="1"/>
  <c r="AD21" i="5" s="1"/>
  <c r="AE21" i="5" s="1"/>
  <c r="AF21" i="5" s="1"/>
  <c r="AG21" i="5" s="1"/>
  <c r="AH21" i="5" s="1"/>
  <c r="AI21" i="5" s="1"/>
  <c r="AJ21" i="5" s="1"/>
  <c r="AK21" i="5" s="1"/>
  <c r="AL21" i="5" s="1"/>
  <c r="AM21" i="5" s="1"/>
  <c r="AN21" i="5" s="1"/>
  <c r="AO21" i="5" s="1"/>
  <c r="AP21" i="5" s="1"/>
  <c r="AQ21" i="5" s="1"/>
  <c r="AR21" i="5" s="1"/>
  <c r="AS21" i="5" s="1"/>
  <c r="AT21" i="5" s="1"/>
  <c r="AU21" i="5" s="1"/>
  <c r="E39" i="3"/>
  <c r="D40" i="3"/>
  <c r="U4" i="5"/>
  <c r="T49" i="5"/>
  <c r="A22" i="5"/>
  <c r="U22" i="5" s="1"/>
  <c r="V22" i="5" s="1"/>
  <c r="W22" i="5" s="1"/>
  <c r="X22" i="5" s="1"/>
  <c r="Y22" i="5" s="1"/>
  <c r="F38" i="3"/>
  <c r="G37" i="3" l="1"/>
  <c r="Z22" i="5"/>
  <c r="AA22" i="5" s="1"/>
  <c r="AB22" i="5" s="1"/>
  <c r="AC22" i="5" s="1"/>
  <c r="AD22" i="5" s="1"/>
  <c r="AE22" i="5" s="1"/>
  <c r="AF22" i="5" s="1"/>
  <c r="AG22" i="5" s="1"/>
  <c r="AH22" i="5" s="1"/>
  <c r="AI22" i="5" s="1"/>
  <c r="AJ22" i="5" s="1"/>
  <c r="AK22" i="5" s="1"/>
  <c r="AL22" i="5" s="1"/>
  <c r="AM22" i="5" s="1"/>
  <c r="AN22" i="5" s="1"/>
  <c r="AO22" i="5" s="1"/>
  <c r="AP22" i="5" s="1"/>
  <c r="AQ22" i="5" s="1"/>
  <c r="AR22" i="5" s="1"/>
  <c r="AS22" i="5" s="1"/>
  <c r="AT22" i="5" s="1"/>
  <c r="AU22" i="5" s="1"/>
  <c r="E40" i="3"/>
  <c r="D41" i="3"/>
  <c r="A23" i="5"/>
  <c r="V23" i="5" s="1"/>
  <c r="W23" i="5" s="1"/>
  <c r="X23" i="5" s="1"/>
  <c r="Y23" i="5" s="1"/>
  <c r="F39" i="3"/>
  <c r="V4" i="5"/>
  <c r="U49" i="5"/>
  <c r="G38" i="3" l="1"/>
  <c r="Z23" i="5"/>
  <c r="AA23" i="5" s="1"/>
  <c r="AB23" i="5" s="1"/>
  <c r="AC23" i="5" s="1"/>
  <c r="AD23" i="5" s="1"/>
  <c r="AE23" i="5" s="1"/>
  <c r="AF23" i="5" s="1"/>
  <c r="AG23" i="5" s="1"/>
  <c r="AH23" i="5" s="1"/>
  <c r="AI23" i="5" s="1"/>
  <c r="AJ23" i="5" s="1"/>
  <c r="AK23" i="5" s="1"/>
  <c r="AL23" i="5" s="1"/>
  <c r="AM23" i="5" s="1"/>
  <c r="AN23" i="5" s="1"/>
  <c r="AO23" i="5" s="1"/>
  <c r="AP23" i="5" s="1"/>
  <c r="AQ23" i="5" s="1"/>
  <c r="AR23" i="5" s="1"/>
  <c r="AS23" i="5" s="1"/>
  <c r="AT23" i="5" s="1"/>
  <c r="AU23" i="5" s="1"/>
  <c r="A24" i="5"/>
  <c r="W24" i="5" s="1"/>
  <c r="X24" i="5" s="1"/>
  <c r="Y24" i="5" s="1"/>
  <c r="F40" i="3"/>
  <c r="W4" i="5"/>
  <c r="V49" i="5"/>
  <c r="D42" i="3"/>
  <c r="E41" i="3"/>
  <c r="G39" i="3" l="1"/>
  <c r="Z24" i="5"/>
  <c r="AA24" i="5" s="1"/>
  <c r="AB24" i="5" s="1"/>
  <c r="AC24" i="5" s="1"/>
  <c r="AD24" i="5" s="1"/>
  <c r="AE24" i="5" s="1"/>
  <c r="AF24" i="5" s="1"/>
  <c r="AG24" i="5" s="1"/>
  <c r="AH24" i="5" s="1"/>
  <c r="AI24" i="5" s="1"/>
  <c r="AJ24" i="5" s="1"/>
  <c r="AK24" i="5" s="1"/>
  <c r="AL24" i="5" s="1"/>
  <c r="AM24" i="5" s="1"/>
  <c r="AN24" i="5" s="1"/>
  <c r="AO24" i="5" s="1"/>
  <c r="AP24" i="5" s="1"/>
  <c r="AQ24" i="5" s="1"/>
  <c r="AR24" i="5" s="1"/>
  <c r="AS24" i="5" s="1"/>
  <c r="AT24" i="5" s="1"/>
  <c r="AU24" i="5" s="1"/>
  <c r="D43" i="3"/>
  <c r="E42" i="3"/>
  <c r="X4" i="5"/>
  <c r="W49" i="5"/>
  <c r="A25" i="5"/>
  <c r="X25" i="5" s="1"/>
  <c r="Y25" i="5" s="1"/>
  <c r="F41" i="3"/>
  <c r="G40" i="3" l="1"/>
  <c r="Z25" i="5"/>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E43" i="3"/>
  <c r="D44" i="3"/>
  <c r="Y4" i="5"/>
  <c r="X49" i="5"/>
  <c r="A26" i="5"/>
  <c r="Y26" i="5" s="1"/>
  <c r="F42" i="3"/>
  <c r="G41" i="3" l="1"/>
  <c r="Z26" i="5"/>
  <c r="AA26" i="5" s="1"/>
  <c r="AB26" i="5" s="1"/>
  <c r="AC26" i="5" s="1"/>
  <c r="AD26" i="5" s="1"/>
  <c r="AE26" i="5" s="1"/>
  <c r="AF26" i="5" s="1"/>
  <c r="AG26" i="5" s="1"/>
  <c r="AH26" i="5" s="1"/>
  <c r="AI26" i="5" s="1"/>
  <c r="AJ26" i="5" s="1"/>
  <c r="AK26" i="5" s="1"/>
  <c r="AL26" i="5" s="1"/>
  <c r="AM26" i="5" s="1"/>
  <c r="AN26" i="5" s="1"/>
  <c r="AO26" i="5" s="1"/>
  <c r="AP26" i="5" s="1"/>
  <c r="AQ26" i="5" s="1"/>
  <c r="AR26" i="5" s="1"/>
  <c r="AS26" i="5" s="1"/>
  <c r="AT26" i="5" s="1"/>
  <c r="AU26" i="5" s="1"/>
  <c r="A27" i="5"/>
  <c r="Z27" i="5" s="1"/>
  <c r="AA27" i="5" s="1"/>
  <c r="AB27" i="5" s="1"/>
  <c r="AC27" i="5" s="1"/>
  <c r="AD27" i="5" s="1"/>
  <c r="AE27" i="5" s="1"/>
  <c r="AF27" i="5" s="1"/>
  <c r="AG27" i="5" s="1"/>
  <c r="AH27" i="5" s="1"/>
  <c r="AI27" i="5" s="1"/>
  <c r="F43" i="3"/>
  <c r="Z4" i="5"/>
  <c r="Y49" i="5"/>
  <c r="D45" i="3"/>
  <c r="E44" i="3"/>
  <c r="G42" i="3" l="1"/>
  <c r="AJ27" i="5"/>
  <c r="AK27" i="5" s="1"/>
  <c r="AL27" i="5" s="1"/>
  <c r="AM27" i="5" s="1"/>
  <c r="AN27" i="5" s="1"/>
  <c r="AO27" i="5" s="1"/>
  <c r="AP27" i="5" s="1"/>
  <c r="AQ27" i="5" s="1"/>
  <c r="AR27" i="5" s="1"/>
  <c r="AS27" i="5" s="1"/>
  <c r="AT27" i="5" s="1"/>
  <c r="AU27" i="5" s="1"/>
  <c r="E45" i="3"/>
  <c r="D46" i="3"/>
  <c r="AA4" i="5"/>
  <c r="Z49" i="5"/>
  <c r="A28" i="5"/>
  <c r="AA28" i="5" s="1"/>
  <c r="AB28" i="5" s="1"/>
  <c r="AC28" i="5" s="1"/>
  <c r="AD28" i="5" s="1"/>
  <c r="AE28" i="5" s="1"/>
  <c r="AF28" i="5" s="1"/>
  <c r="AG28" i="5" s="1"/>
  <c r="AH28" i="5" s="1"/>
  <c r="AI28" i="5" s="1"/>
  <c r="F44" i="3"/>
  <c r="G43" i="3" l="1"/>
  <c r="AJ28" i="5"/>
  <c r="AK28" i="5" s="1"/>
  <c r="AL28" i="5" s="1"/>
  <c r="AM28" i="5" s="1"/>
  <c r="AN28" i="5" s="1"/>
  <c r="AO28" i="5" s="1"/>
  <c r="AP28" i="5" s="1"/>
  <c r="AQ28" i="5" s="1"/>
  <c r="AR28" i="5" s="1"/>
  <c r="AS28" i="5" s="1"/>
  <c r="AT28" i="5" s="1"/>
  <c r="AU28" i="5" s="1"/>
  <c r="F45" i="3"/>
  <c r="A29" i="5"/>
  <c r="AB29" i="5" s="1"/>
  <c r="AC29" i="5" s="1"/>
  <c r="AD29" i="5" s="1"/>
  <c r="AE29" i="5" s="1"/>
  <c r="AF29" i="5" s="1"/>
  <c r="AG29" i="5" s="1"/>
  <c r="AH29" i="5" s="1"/>
  <c r="AI29" i="5" s="1"/>
  <c r="AB4" i="5"/>
  <c r="AA49" i="5"/>
  <c r="E46" i="3"/>
  <c r="D47" i="3"/>
  <c r="G44" i="3" l="1"/>
  <c r="AJ29" i="5"/>
  <c r="AK29" i="5" s="1"/>
  <c r="AL29" i="5" s="1"/>
  <c r="AM29" i="5" s="1"/>
  <c r="AN29" i="5" s="1"/>
  <c r="AO29" i="5" s="1"/>
  <c r="AP29" i="5" s="1"/>
  <c r="AQ29" i="5" s="1"/>
  <c r="AR29" i="5" s="1"/>
  <c r="AS29" i="5" s="1"/>
  <c r="AT29" i="5" s="1"/>
  <c r="AU29" i="5" s="1"/>
  <c r="F46" i="3"/>
  <c r="A30" i="5"/>
  <c r="AC30" i="5" s="1"/>
  <c r="AD30" i="5" s="1"/>
  <c r="AE30" i="5" s="1"/>
  <c r="AF30" i="5" s="1"/>
  <c r="AG30" i="5" s="1"/>
  <c r="AH30" i="5" s="1"/>
  <c r="AI30" i="5" s="1"/>
  <c r="D48" i="3"/>
  <c r="E47" i="3"/>
  <c r="AC4" i="5"/>
  <c r="AB49" i="5"/>
  <c r="G45" i="3" l="1"/>
  <c r="AJ30" i="5"/>
  <c r="AK30" i="5" s="1"/>
  <c r="AL30" i="5" s="1"/>
  <c r="AM30" i="5" s="1"/>
  <c r="AN30" i="5" s="1"/>
  <c r="AO30" i="5" s="1"/>
  <c r="AP30" i="5" s="1"/>
  <c r="AQ30" i="5" s="1"/>
  <c r="AR30" i="5" s="1"/>
  <c r="AS30" i="5" s="1"/>
  <c r="AT30" i="5" s="1"/>
  <c r="AU30" i="5" s="1"/>
  <c r="AD4" i="5"/>
  <c r="AC49" i="5"/>
  <c r="A31" i="5"/>
  <c r="AD31" i="5" s="1"/>
  <c r="AE31" i="5" s="1"/>
  <c r="AF31" i="5" s="1"/>
  <c r="AG31" i="5" s="1"/>
  <c r="AH31" i="5" s="1"/>
  <c r="AI31" i="5" s="1"/>
  <c r="F47" i="3"/>
  <c r="D49" i="3"/>
  <c r="E48" i="3"/>
  <c r="G46" i="3" l="1"/>
  <c r="AJ31" i="5"/>
  <c r="AK31" i="5" s="1"/>
  <c r="AL31" i="5" s="1"/>
  <c r="AM31" i="5" s="1"/>
  <c r="AN31" i="5" s="1"/>
  <c r="AO31" i="5" s="1"/>
  <c r="AP31" i="5" s="1"/>
  <c r="AQ31" i="5" s="1"/>
  <c r="AR31" i="5" s="1"/>
  <c r="AS31" i="5" s="1"/>
  <c r="AT31" i="5" s="1"/>
  <c r="AU31" i="5" s="1"/>
  <c r="G47" i="3"/>
  <c r="D50" i="3"/>
  <c r="E49" i="3"/>
  <c r="A32" i="5"/>
  <c r="AE32" i="5" s="1"/>
  <c r="AF32" i="5" s="1"/>
  <c r="AG32" i="5" s="1"/>
  <c r="AH32" i="5" s="1"/>
  <c r="AI32" i="5" s="1"/>
  <c r="F48" i="3"/>
  <c r="AE4" i="5"/>
  <c r="AD49" i="5"/>
  <c r="AJ32" i="5" l="1"/>
  <c r="AK32" i="5" s="1"/>
  <c r="AL32" i="5" s="1"/>
  <c r="AM32" i="5" s="1"/>
  <c r="AN32" i="5" s="1"/>
  <c r="AO32" i="5" s="1"/>
  <c r="AP32" i="5" s="1"/>
  <c r="AQ32" i="5" s="1"/>
  <c r="AR32" i="5" s="1"/>
  <c r="AS32" i="5" s="1"/>
  <c r="AT32" i="5" s="1"/>
  <c r="AU32" i="5" s="1"/>
  <c r="E50" i="3"/>
  <c r="D51" i="3"/>
  <c r="AF4" i="5"/>
  <c r="AE49" i="5"/>
  <c r="A33" i="5"/>
  <c r="AF33" i="5" s="1"/>
  <c r="AG33" i="5" s="1"/>
  <c r="AH33" i="5" s="1"/>
  <c r="AI33" i="5" s="1"/>
  <c r="F49" i="3"/>
  <c r="G48" i="3" l="1"/>
  <c r="AJ33" i="5"/>
  <c r="AK33" i="5" s="1"/>
  <c r="AL33" i="5" s="1"/>
  <c r="AM33" i="5" s="1"/>
  <c r="AN33" i="5" s="1"/>
  <c r="AO33" i="5" s="1"/>
  <c r="AP33" i="5" s="1"/>
  <c r="AQ33" i="5" s="1"/>
  <c r="AR33" i="5" s="1"/>
  <c r="AS33" i="5" s="1"/>
  <c r="AT33" i="5" s="1"/>
  <c r="AU33" i="5" s="1"/>
  <c r="E51" i="3"/>
  <c r="D52" i="3"/>
  <c r="A34" i="5"/>
  <c r="AG34" i="5" s="1"/>
  <c r="AH34" i="5" s="1"/>
  <c r="AI34" i="5" s="1"/>
  <c r="F50" i="3"/>
  <c r="AG4" i="5"/>
  <c r="AF49" i="5"/>
  <c r="G49" i="3" l="1"/>
  <c r="AJ34" i="5"/>
  <c r="AK34" i="5" s="1"/>
  <c r="AL34" i="5" s="1"/>
  <c r="AM34" i="5" s="1"/>
  <c r="AN34" i="5" s="1"/>
  <c r="AO34" i="5" s="1"/>
  <c r="AP34" i="5" s="1"/>
  <c r="AQ34" i="5" s="1"/>
  <c r="AR34" i="5" s="1"/>
  <c r="AS34" i="5" s="1"/>
  <c r="AT34" i="5" s="1"/>
  <c r="AU34" i="5" s="1"/>
  <c r="G50" i="3"/>
  <c r="A35" i="5"/>
  <c r="AH35" i="5" s="1"/>
  <c r="AI35" i="5" s="1"/>
  <c r="F51" i="3"/>
  <c r="AH4" i="5"/>
  <c r="AG49" i="5"/>
  <c r="D53" i="3"/>
  <c r="E52" i="3"/>
  <c r="AJ35" i="5" l="1"/>
  <c r="AK35" i="5" s="1"/>
  <c r="AL35" i="5" s="1"/>
  <c r="AM35" i="5" s="1"/>
  <c r="AN35" i="5" s="1"/>
  <c r="AO35" i="5" s="1"/>
  <c r="AP35" i="5" s="1"/>
  <c r="AQ35" i="5" s="1"/>
  <c r="AR35" i="5" s="1"/>
  <c r="AS35" i="5" s="1"/>
  <c r="AT35" i="5" s="1"/>
  <c r="AU35" i="5" s="1"/>
  <c r="A36" i="5"/>
  <c r="AI36" i="5" s="1"/>
  <c r="F52" i="3"/>
  <c r="D54" i="3"/>
  <c r="E53" i="3"/>
  <c r="AI4" i="5"/>
  <c r="AH49" i="5"/>
  <c r="G51" i="3" l="1"/>
  <c r="AJ36" i="5"/>
  <c r="AK36" i="5" s="1"/>
  <c r="AL36" i="5" s="1"/>
  <c r="AM36" i="5" s="1"/>
  <c r="AN36" i="5" s="1"/>
  <c r="AO36" i="5" s="1"/>
  <c r="AP36" i="5" s="1"/>
  <c r="AQ36" i="5" s="1"/>
  <c r="AR36" i="5" s="1"/>
  <c r="AS36" i="5" s="1"/>
  <c r="AT36" i="5" s="1"/>
  <c r="AU36" i="5" s="1"/>
  <c r="AJ4" i="5"/>
  <c r="AI49" i="5"/>
  <c r="A37" i="5"/>
  <c r="AJ37" i="5" s="1"/>
  <c r="AK37" i="5" s="1"/>
  <c r="AL37" i="5" s="1"/>
  <c r="AM37" i="5" s="1"/>
  <c r="AN37" i="5" s="1"/>
  <c r="AO37" i="5" s="1"/>
  <c r="AP37" i="5" s="1"/>
  <c r="AQ37" i="5" s="1"/>
  <c r="AR37" i="5" s="1"/>
  <c r="AS37" i="5" s="1"/>
  <c r="F53" i="3"/>
  <c r="E54" i="3"/>
  <c r="D55" i="3"/>
  <c r="G52" i="3" l="1"/>
  <c r="AT37" i="5"/>
  <c r="AU37" i="5" s="1"/>
  <c r="G53" i="3"/>
  <c r="A38" i="5"/>
  <c r="AK38" i="5" s="1"/>
  <c r="AL38" i="5" s="1"/>
  <c r="AM38" i="5" s="1"/>
  <c r="AN38" i="5" s="1"/>
  <c r="AO38" i="5" s="1"/>
  <c r="AP38" i="5" s="1"/>
  <c r="AQ38" i="5" s="1"/>
  <c r="AR38" i="5" s="1"/>
  <c r="AS38" i="5" s="1"/>
  <c r="F54" i="3"/>
  <c r="AK4" i="5"/>
  <c r="AJ49" i="5"/>
  <c r="E55" i="3"/>
  <c r="D56" i="3"/>
  <c r="AT38" i="5" l="1"/>
  <c r="AU38" i="5" s="1"/>
  <c r="G54" i="3"/>
  <c r="A39" i="5"/>
  <c r="AL39" i="5" s="1"/>
  <c r="AM39" i="5" s="1"/>
  <c r="AN39" i="5" s="1"/>
  <c r="AO39" i="5" s="1"/>
  <c r="AP39" i="5" s="1"/>
  <c r="AQ39" i="5" s="1"/>
  <c r="AR39" i="5" s="1"/>
  <c r="AS39" i="5" s="1"/>
  <c r="F55" i="3"/>
  <c r="AL4" i="5"/>
  <c r="AK49" i="5"/>
  <c r="D57" i="3"/>
  <c r="E56" i="3"/>
  <c r="AT39" i="5" l="1"/>
  <c r="AU39" i="5" s="1"/>
  <c r="G55" i="3"/>
  <c r="F56" i="3"/>
  <c r="A40" i="5"/>
  <c r="AM40" i="5" s="1"/>
  <c r="AN40" i="5" s="1"/>
  <c r="AO40" i="5" s="1"/>
  <c r="AP40" i="5" s="1"/>
  <c r="AQ40" i="5" s="1"/>
  <c r="AR40" i="5" s="1"/>
  <c r="AS40" i="5" s="1"/>
  <c r="E57" i="3"/>
  <c r="D58" i="3"/>
  <c r="AM4" i="5"/>
  <c r="AL49" i="5"/>
  <c r="AT40" i="5" l="1"/>
  <c r="AU40" i="5" s="1"/>
  <c r="G56" i="3"/>
  <c r="E58" i="3"/>
  <c r="D59" i="3"/>
  <c r="A41" i="5"/>
  <c r="AN41" i="5" s="1"/>
  <c r="AO41" i="5" s="1"/>
  <c r="AP41" i="5" s="1"/>
  <c r="AQ41" i="5" s="1"/>
  <c r="AR41" i="5" s="1"/>
  <c r="AS41" i="5" s="1"/>
  <c r="F57" i="3"/>
  <c r="AN4" i="5"/>
  <c r="AM49" i="5"/>
  <c r="AT41" i="5" l="1"/>
  <c r="AU41" i="5" s="1"/>
  <c r="G57" i="3"/>
  <c r="A42" i="5"/>
  <c r="AO42" i="5" s="1"/>
  <c r="AP42" i="5" s="1"/>
  <c r="AQ42" i="5" s="1"/>
  <c r="AR42" i="5" s="1"/>
  <c r="AS42" i="5" s="1"/>
  <c r="F58" i="3"/>
  <c r="AO4" i="5"/>
  <c r="AN49" i="5"/>
  <c r="E59" i="3"/>
  <c r="D60" i="3"/>
  <c r="AT42" i="5" l="1"/>
  <c r="AU42" i="5" s="1"/>
  <c r="G58" i="3"/>
  <c r="D61" i="3"/>
  <c r="E60" i="3"/>
  <c r="AP4" i="5"/>
  <c r="AO49" i="5"/>
  <c r="F59" i="3"/>
  <c r="A43" i="5"/>
  <c r="AP43" i="5" s="1"/>
  <c r="AQ43" i="5" s="1"/>
  <c r="AR43" i="5" s="1"/>
  <c r="AS43" i="5" s="1"/>
  <c r="AT43" i="5" l="1"/>
  <c r="AU43" i="5" s="1"/>
  <c r="G59" i="3"/>
  <c r="D62" i="3"/>
  <c r="E61" i="3"/>
  <c r="AQ4" i="5"/>
  <c r="AP49" i="5"/>
  <c r="A44" i="5"/>
  <c r="AQ44" i="5" s="1"/>
  <c r="AR44" i="5" s="1"/>
  <c r="AS44" i="5" s="1"/>
  <c r="F60" i="3"/>
  <c r="AT44" i="5" l="1"/>
  <c r="AU44" i="5" s="1"/>
  <c r="G60" i="3"/>
  <c r="D63" i="3"/>
  <c r="E62" i="3"/>
  <c r="AR4" i="5"/>
  <c r="AQ49" i="5"/>
  <c r="A45" i="5"/>
  <c r="AR45" i="5" s="1"/>
  <c r="AS45" i="5" s="1"/>
  <c r="F61" i="3"/>
  <c r="AT45" i="5" l="1"/>
  <c r="AU45" i="5" s="1"/>
  <c r="G61" i="3"/>
  <c r="E63" i="3"/>
  <c r="D64" i="3"/>
  <c r="H63" i="3"/>
  <c r="AS4" i="5"/>
  <c r="G20" i="3" s="1"/>
  <c r="AR49" i="5"/>
  <c r="F62" i="3"/>
  <c r="A46" i="5"/>
  <c r="AS46" i="5" s="1"/>
  <c r="H53" i="3" l="1"/>
  <c r="H33" i="3"/>
  <c r="H21" i="3"/>
  <c r="H36" i="3"/>
  <c r="H23" i="3"/>
  <c r="H38" i="3"/>
  <c r="H28" i="3"/>
  <c r="H46" i="3"/>
  <c r="H50" i="3"/>
  <c r="H34" i="3"/>
  <c r="H22" i="3"/>
  <c r="H37" i="3"/>
  <c r="H24" i="3"/>
  <c r="H29" i="3"/>
  <c r="H41" i="3"/>
  <c r="H47" i="3"/>
  <c r="H51" i="3"/>
  <c r="H54" i="3"/>
  <c r="H43" i="3"/>
  <c r="H31" i="3"/>
  <c r="H39" i="3"/>
  <c r="H25" i="3"/>
  <c r="H40" i="3"/>
  <c r="H30" i="3"/>
  <c r="H45" i="3"/>
  <c r="H48" i="3"/>
  <c r="H20" i="3"/>
  <c r="H32" i="3"/>
  <c r="H35" i="3"/>
  <c r="H26" i="3"/>
  <c r="H44" i="3"/>
  <c r="H27" i="3"/>
  <c r="H42" i="3"/>
  <c r="H49" i="3"/>
  <c r="H52" i="3"/>
  <c r="H55" i="3"/>
  <c r="H56" i="3"/>
  <c r="H57" i="3"/>
  <c r="H58" i="3"/>
  <c r="H59" i="3"/>
  <c r="H60" i="3"/>
  <c r="H61" i="3"/>
  <c r="AT46" i="5"/>
  <c r="AU46" i="5" s="1"/>
  <c r="G62" i="3"/>
  <c r="H62" i="3" s="1"/>
  <c r="A47" i="5"/>
  <c r="AT47" i="5" s="1"/>
  <c r="AU47" i="5" s="1"/>
  <c r="F63" i="3"/>
  <c r="AT4" i="5"/>
  <c r="AS49" i="5"/>
  <c r="E64" i="3"/>
  <c r="H64" i="3"/>
  <c r="A48" i="5" l="1"/>
  <c r="AU48" i="5" s="1"/>
  <c r="F64" i="3"/>
  <c r="AU4" i="5"/>
  <c r="AT49" i="5"/>
  <c r="AU49" i="5" l="1"/>
</calcChain>
</file>

<file path=xl/sharedStrings.xml><?xml version="1.0" encoding="utf-8"?>
<sst xmlns="http://schemas.openxmlformats.org/spreadsheetml/2006/main" count="30" uniqueCount="28">
  <si>
    <t>Year</t>
  </si>
  <si>
    <t>Rate</t>
  </si>
  <si>
    <t>Starting Salary as of 2016</t>
  </si>
  <si>
    <t>Annual Salary increase</t>
  </si>
  <si>
    <t>Build Up Rate (1/54th)</t>
  </si>
  <si>
    <t>Age</t>
  </si>
  <si>
    <t>CPI + 1.5%</t>
  </si>
  <si>
    <t>Years' of Service</t>
  </si>
  <si>
    <t>Assumptions:</t>
  </si>
  <si>
    <t xml:space="preserve">Average </t>
  </si>
  <si>
    <t xml:space="preserve">Historical UK CPI </t>
  </si>
  <si>
    <t>3. Retirement age of 67</t>
  </si>
  <si>
    <t>Yearly Pension Earnings
(1/54th of Pensionable Pay)</t>
  </si>
  <si>
    <t>Salary 
(annual salary rise as above)</t>
  </si>
  <si>
    <t>Revaluation at Retirement Age</t>
  </si>
  <si>
    <t>Date of birth</t>
  </si>
  <si>
    <t>Start date of 2015 scheme</t>
  </si>
  <si>
    <t>Retirement Age</t>
  </si>
  <si>
    <t>Estimated Pension Forecast at Retirement</t>
  </si>
  <si>
    <t>Name</t>
  </si>
  <si>
    <t>Value</t>
  </si>
  <si>
    <t>ILLUSTRATION OF 2015 PENSION SCHEME BENEFITS FOR &lt;EMPLOYEE NAME&gt;</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</si>
  <si>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</si>
  <si>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</si>
  <si>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Please note the following calculation is for illustration purposes only and under no circumstances should be taken as a guarantee of what benefits you may receive on retirement.</t>
  </si>
  <si>
    <t>1. Consumer Price Index (CPI) has been taken as 0.5% so as not to over inflate the estimated pension. The average UK CPI from 2005 to 2015 IS 2.5%. See table provided.</t>
  </si>
  <si>
    <t>2. Annual salary increase of 0.5%</t>
  </si>
  <si>
    <t>Revaluation Rate 1.5% + CPI of 0.5%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</si>
</sst>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quot;£&quot;#,##0.00"/>
    <numFmt numFmtId="165" formatCode="dd/mm/yyyy;@"/>
    <numFmt numFmtId="166" formatCode="0.0%"/>
  </numFmts>
  <fonts count="20"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s>
  <cellStyleXfs count="78">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87">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0" fontId="4" fillId="2" borderId="0" xfId="0" applyFont="1"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43" fontId="6" fillId="4" borderId="6"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43" fontId="6" fillId="2" borderId="8" xfId="1" applyFont="1" applyFill="1" applyBorder="1" applyAlignment="1" applyProtection="1">
      <alignment horizontal="center" wrapText="1"/>
      <protection hidden="1"/>
    </xf>
    <xf numFmtId="43" fontId="6" fillId="2" borderId="9" xfId="1" applyFont="1" applyFill="1" applyBorder="1" applyAlignment="1" applyProtection="1">
      <alignment horizontal="center" wrapText="1"/>
      <protection hidden="1"/>
    </xf>
    <xf numFmtId="0" fontId="0" fillId="2" borderId="16" xfId="0" applyFill="1" applyBorder="1" applyProtection="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2" borderId="17" xfId="1" applyFont="1" applyFill="1" applyBorder="1" applyProtection="1">
      <protection hidden="1"/>
    </xf>
    <xf numFmtId="43" fontId="0" fillId="2" borderId="0" xfId="1" applyFont="1" applyFill="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165" fontId="4" fillId="10" borderId="9"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10" fillId="5" borderId="7" xfId="0" applyFont="1" applyFill="1" applyBorder="1" applyAlignment="1" applyProtection="1">
      <alignment horizontal="left" vertical="center" wrapText="1"/>
      <protection hidden="1"/>
    </xf>
    <xf numFmtId="0" fontId="10" fillId="5" borderId="8"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78">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tabSelected="1" zoomScale="80" zoomScaleNormal="80" workbookViewId="0">
      <selection activeCell="D17" sqref="D17"/>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70" t="s">
        <v>21</v>
      </c>
      <c r="C1" s="70"/>
      <c r="D1" s="70"/>
      <c r="E1" s="70"/>
      <c r="F1" s="70"/>
      <c r="G1" s="70"/>
      <c r="H1" s="70"/>
      <c r="I1" s="3"/>
    </row>
    <row r="2" spans="1:9" ht="14.45" x14ac:dyDescent="0.35">
      <c r="A2" s="4"/>
      <c r="B2" s="14"/>
      <c r="C2" s="14"/>
      <c r="D2" s="14"/>
      <c r="E2" s="14"/>
      <c r="F2" s="14"/>
      <c r="G2" s="14"/>
      <c r="H2" s="14"/>
      <c r="I2" s="6"/>
    </row>
    <row r="3" spans="1:9" ht="18" customHeight="1" x14ac:dyDescent="0.25">
      <c r="A3" s="4"/>
      <c r="B3" s="77" t="s">
        <v>22</v>
      </c>
      <c r="C3" s="77"/>
      <c r="D3" s="77"/>
      <c r="E3" s="77"/>
      <c r="F3" s="77"/>
      <c r="G3" s="77"/>
      <c r="H3" s="77"/>
      <c r="I3" s="6"/>
    </row>
    <row r="4" spans="1:9" ht="18" customHeight="1" x14ac:dyDescent="0.25">
      <c r="A4" s="4"/>
      <c r="B4" s="77"/>
      <c r="C4" s="77"/>
      <c r="D4" s="77"/>
      <c r="E4" s="77"/>
      <c r="F4" s="77"/>
      <c r="G4" s="77"/>
      <c r="H4" s="77"/>
      <c r="I4" s="6"/>
    </row>
    <row r="5" spans="1:9" ht="18" customHeight="1" x14ac:dyDescent="0.25">
      <c r="A5" s="4"/>
      <c r="B5" s="77"/>
      <c r="C5" s="77"/>
      <c r="D5" s="77"/>
      <c r="E5" s="77"/>
      <c r="F5" s="77"/>
      <c r="G5" s="77"/>
      <c r="H5" s="77"/>
      <c r="I5" s="6"/>
    </row>
    <row r="6" spans="1:9" ht="18" customHeight="1" x14ac:dyDescent="0.45">
      <c r="A6" s="4"/>
      <c r="B6" s="15"/>
      <c r="C6" s="15"/>
      <c r="D6" s="15"/>
      <c r="E6" s="15"/>
      <c r="F6" s="15"/>
      <c r="G6" s="15"/>
      <c r="H6" s="15"/>
      <c r="I6" s="6"/>
    </row>
    <row r="7" spans="1:9" ht="18.600000000000001" x14ac:dyDescent="0.45">
      <c r="A7" s="4"/>
      <c r="B7" s="16" t="s">
        <v>8</v>
      </c>
      <c r="C7" s="14"/>
      <c r="D7" s="14"/>
      <c r="E7" s="14"/>
      <c r="F7" s="14"/>
      <c r="G7" s="14"/>
      <c r="H7" s="14"/>
      <c r="I7" s="6"/>
    </row>
    <row r="8" spans="1:9" ht="18.600000000000001" x14ac:dyDescent="0.45">
      <c r="A8" s="4"/>
      <c r="B8" s="17" t="s">
        <v>25</v>
      </c>
      <c r="C8" s="14"/>
      <c r="D8" s="14"/>
      <c r="E8" s="14"/>
      <c r="F8" s="14"/>
      <c r="G8" s="14"/>
      <c r="H8" s="14"/>
      <c r="I8" s="6"/>
    </row>
    <row r="9" spans="1:9" ht="18.600000000000001" x14ac:dyDescent="0.45">
      <c r="A9" s="4"/>
      <c r="B9" s="17" t="s">
        <v>26</v>
      </c>
      <c r="C9" s="14"/>
      <c r="D9" s="14"/>
      <c r="E9" s="14"/>
      <c r="F9" s="14"/>
      <c r="G9" s="14"/>
      <c r="H9" s="14"/>
      <c r="I9" s="6"/>
    </row>
    <row r="10" spans="1:9" ht="18.600000000000001" x14ac:dyDescent="0.45">
      <c r="A10" s="4"/>
      <c r="B10" s="17" t="s">
        <v>11</v>
      </c>
      <c r="C10" s="14"/>
      <c r="D10" s="14"/>
      <c r="E10" s="14"/>
      <c r="F10" s="14"/>
      <c r="G10" s="14"/>
      <c r="H10" s="14"/>
      <c r="I10" s="6"/>
    </row>
    <row r="11" spans="1:9" ht="18.75" x14ac:dyDescent="0.3">
      <c r="A11" s="4"/>
      <c r="B11" s="68" t="s">
        <v>23</v>
      </c>
      <c r="C11" s="14"/>
      <c r="D11" s="14"/>
      <c r="E11" s="14"/>
      <c r="F11" s="18"/>
      <c r="G11" s="18"/>
      <c r="H11" s="18"/>
      <c r="I11" s="6"/>
    </row>
    <row r="12" spans="1:9" ht="18.75" x14ac:dyDescent="0.3">
      <c r="A12" s="4"/>
      <c r="B12" s="66" t="s">
        <v>24</v>
      </c>
      <c r="C12" s="67"/>
      <c r="D12" s="67"/>
      <c r="E12" s="67"/>
      <c r="F12" s="18"/>
      <c r="G12" s="18"/>
      <c r="H12" s="18"/>
      <c r="I12" s="6"/>
    </row>
    <row r="13" spans="1:9" ht="19.5" thickBot="1" x14ac:dyDescent="0.35">
      <c r="A13" s="4"/>
      <c r="B13" s="11"/>
      <c r="C13" s="5"/>
      <c r="D13" s="5"/>
      <c r="E13" s="5"/>
      <c r="F13" s="5"/>
      <c r="G13" s="5"/>
      <c r="H13" s="5"/>
      <c r="I13" s="6"/>
    </row>
    <row r="14" spans="1:9" ht="18.75" customHeight="1" x14ac:dyDescent="0.3">
      <c r="A14" s="4"/>
      <c r="B14" s="71" t="s">
        <v>2</v>
      </c>
      <c r="C14" s="72"/>
      <c r="D14" s="64">
        <v>30000</v>
      </c>
      <c r="E14" s="5"/>
      <c r="F14" s="7"/>
      <c r="G14" s="7"/>
      <c r="H14" s="7"/>
      <c r="I14" s="6"/>
    </row>
    <row r="15" spans="1:9" ht="19.5" customHeight="1" x14ac:dyDescent="0.3">
      <c r="A15" s="4"/>
      <c r="B15" s="73" t="s">
        <v>3</v>
      </c>
      <c r="C15" s="74"/>
      <c r="D15" s="69">
        <v>5.0000000000000001E-3</v>
      </c>
      <c r="E15" s="5"/>
      <c r="F15" s="7"/>
      <c r="G15" s="7"/>
      <c r="H15" s="7"/>
      <c r="I15" s="6"/>
    </row>
    <row r="16" spans="1:9" ht="18.75" x14ac:dyDescent="0.3">
      <c r="A16" s="4"/>
      <c r="B16" s="73" t="s">
        <v>27</v>
      </c>
      <c r="C16" s="74"/>
      <c r="D16" s="69">
        <v>0.02</v>
      </c>
      <c r="E16" s="5"/>
      <c r="F16" s="1"/>
      <c r="G16" s="1"/>
      <c r="H16" s="1"/>
      <c r="I16" s="6"/>
    </row>
    <row r="17" spans="1:9" ht="19.5" thickBot="1" x14ac:dyDescent="0.35">
      <c r="A17" s="4"/>
      <c r="B17" s="75" t="s">
        <v>15</v>
      </c>
      <c r="C17" s="76"/>
      <c r="D17" s="65">
        <v>25788</v>
      </c>
      <c r="E17" s="5"/>
      <c r="F17" s="5"/>
      <c r="G17" s="13"/>
      <c r="H17" s="12"/>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13</v>
      </c>
      <c r="F19" s="20" t="s">
        <v>12</v>
      </c>
      <c r="G19" s="20" t="s">
        <v>14</v>
      </c>
      <c r="H19" s="21" t="s">
        <v>18</v>
      </c>
      <c r="I19" s="8"/>
    </row>
    <row r="20" spans="1:9" ht="18.75" x14ac:dyDescent="0.3">
      <c r="A20" s="4"/>
      <c r="B20" s="22">
        <v>1</v>
      </c>
      <c r="C20" s="23">
        <v>2016</v>
      </c>
      <c r="D20" s="23">
        <f>YEAR(Variables!C3)-YEAR(D17)</f>
        <v>45</v>
      </c>
      <c r="E20" s="24">
        <f>IF(D20&lt;=Variables!$C$4,D14,0)</f>
        <v>30000</v>
      </c>
      <c r="F20" s="24">
        <f>E20*Variables!$C$2</f>
        <v>555.55555555555554</v>
      </c>
      <c r="G20" s="24">
        <f>VLOOKUP(B20,Revaluation!$B$3:$AU$48, MATCH(Variables!$C$4+1,Revaluation!$C$3:$AU$3,0),FALSE)</f>
        <v>858.87759487548885</v>
      </c>
      <c r="H20" s="25">
        <f>IF(D20&lt;=Variables!$C$4, (SUM($G$20:G20)), 0)</f>
        <v>858.87759487548885</v>
      </c>
      <c r="I20" s="6"/>
    </row>
    <row r="21" spans="1:9" ht="18.75" x14ac:dyDescent="0.3">
      <c r="A21" s="4"/>
      <c r="B21" s="26">
        <v>2</v>
      </c>
      <c r="C21" s="27">
        <v>2017</v>
      </c>
      <c r="D21" s="27">
        <f>D20+1</f>
        <v>46</v>
      </c>
      <c r="E21" s="28">
        <f>IF(D21&lt;=Variables!$C$4,(E20*(100%+$D$15)),0)</f>
        <v>30149.999999999996</v>
      </c>
      <c r="F21" s="28">
        <f>E21*Variables!$C$2</f>
        <v>558.33333333333326</v>
      </c>
      <c r="G21" s="28">
        <f>VLOOKUP(B21,Revaluation!$B$3:$AU$48, MATCH(Variables!$C$4+1,Revaluation!$C$3:$AU$3,0),FALSE)</f>
        <v>846.24704200967255</v>
      </c>
      <c r="H21" s="29">
        <f>IF(D21&lt;=Variables!$C$4, (SUM($G$20:G21)), 0)</f>
        <v>1705.1246368851614</v>
      </c>
      <c r="I21" s="6"/>
    </row>
    <row r="22" spans="1:9" ht="18.75" x14ac:dyDescent="0.3">
      <c r="A22" s="4"/>
      <c r="B22" s="22">
        <v>3</v>
      </c>
      <c r="C22" s="23">
        <v>2018</v>
      </c>
      <c r="D22" s="23">
        <f t="shared" ref="D22:D40" si="0">D21+1</f>
        <v>47</v>
      </c>
      <c r="E22" s="24">
        <f>IF(D22&lt;=Variables!$C$4,(E21*(100%+$D$15)),0)</f>
        <v>30300.749999999993</v>
      </c>
      <c r="F22" s="24">
        <f>E22*Variables!$C$2</f>
        <v>561.12499999999989</v>
      </c>
      <c r="G22" s="24">
        <f>VLOOKUP(B22,Revaluation!$B$3:$AU$48, MATCH(Variables!$C$4+1,Revaluation!$C$3:$AU$3,0),FALSE)</f>
        <v>833.80223256835382</v>
      </c>
      <c r="H22" s="25">
        <f>IF(D22&lt;=Variables!$C$4, (SUM($G$20:G22)), 0)</f>
        <v>2538.9268694535153</v>
      </c>
      <c r="I22" s="6"/>
    </row>
    <row r="23" spans="1:9" ht="18.75" x14ac:dyDescent="0.3">
      <c r="A23" s="4"/>
      <c r="B23" s="26">
        <v>4</v>
      </c>
      <c r="C23" s="27">
        <v>2019</v>
      </c>
      <c r="D23" s="27">
        <f t="shared" si="0"/>
        <v>48</v>
      </c>
      <c r="E23" s="28">
        <f>IF(D23&lt;=Variables!$C$4,(E22*(100%+$D$15)),0)</f>
        <v>30452.253749999989</v>
      </c>
      <c r="F23" s="28">
        <f>E23*Variables!$C$2</f>
        <v>563.93062499999974</v>
      </c>
      <c r="G23" s="28">
        <f>VLOOKUP(B23,Revaluation!$B$3:$AU$48, MATCH(Variables!$C$4+1,Revaluation!$C$3:$AU$3,0),FALSE)</f>
        <v>821.54043503058404</v>
      </c>
      <c r="H23" s="29">
        <f>IF(D23&lt;=Variables!$C$4, (SUM($G$20:G23)), 0)</f>
        <v>3360.4673044840993</v>
      </c>
      <c r="I23" s="6"/>
    </row>
    <row r="24" spans="1:9" ht="18.75" x14ac:dyDescent="0.3">
      <c r="A24" s="4"/>
      <c r="B24" s="22">
        <v>5</v>
      </c>
      <c r="C24" s="23">
        <v>2020</v>
      </c>
      <c r="D24" s="23">
        <f t="shared" si="0"/>
        <v>49</v>
      </c>
      <c r="E24" s="24">
        <f>IF(D24&lt;=Variables!$C$4,(E23*(100%+$D$15)),0)</f>
        <v>30604.515018749986</v>
      </c>
      <c r="F24" s="24">
        <f>E24*Variables!$C$2</f>
        <v>566.75027812499968</v>
      </c>
      <c r="G24" s="24">
        <f>VLOOKUP(B24,Revaluation!$B$3:$AU$48, MATCH(Variables!$C$4+1,Revaluation!$C$3:$AU$3,0),FALSE)</f>
        <v>809.45895804483985</v>
      </c>
      <c r="H24" s="25">
        <f>IF(D24&lt;=Variables!$C$4, (SUM($G$20:G24)), 0)</f>
        <v>4169.9262625289393</v>
      </c>
      <c r="I24" s="6"/>
    </row>
    <row r="25" spans="1:9" ht="18.75" x14ac:dyDescent="0.3">
      <c r="A25" s="4"/>
      <c r="B25" s="26">
        <v>6</v>
      </c>
      <c r="C25" s="27">
        <v>2021</v>
      </c>
      <c r="D25" s="27">
        <f t="shared" si="0"/>
        <v>50</v>
      </c>
      <c r="E25" s="28">
        <f>IF(D25&lt;=Variables!$C$4,(E24*(100%+$D$15)),0)</f>
        <v>30757.537593843732</v>
      </c>
      <c r="F25" s="28">
        <f>E25*Variables!$C$2</f>
        <v>569.58402951562459</v>
      </c>
      <c r="G25" s="28">
        <f>VLOOKUP(B25,Revaluation!$B$3:$AU$48, MATCH(Variables!$C$4+1,Revaluation!$C$3:$AU$3,0),FALSE)</f>
        <v>797.55514983829801</v>
      </c>
      <c r="H25" s="29">
        <f>IF(D25&lt;=Variables!$C$4, (SUM($G$20:G25)), 0)</f>
        <v>4967.4814123672377</v>
      </c>
      <c r="I25" s="6"/>
    </row>
    <row r="26" spans="1:9" ht="18.75" x14ac:dyDescent="0.3">
      <c r="A26" s="4"/>
      <c r="B26" s="22">
        <v>7</v>
      </c>
      <c r="C26" s="23">
        <v>2022</v>
      </c>
      <c r="D26" s="23">
        <f t="shared" si="0"/>
        <v>51</v>
      </c>
      <c r="E26" s="24">
        <f>IF(D26&lt;=Variables!$C$4,(E25*(100%+$D$15)),0)</f>
        <v>30911.325281812948</v>
      </c>
      <c r="F26" s="24">
        <f>E26*Variables!$C$2</f>
        <v>572.43194966320266</v>
      </c>
      <c r="G26" s="24">
        <f>VLOOKUP(B26,Revaluation!$B$3:$AU$48, MATCH(Variables!$C$4+1,Revaluation!$C$3:$AU$3,0),FALSE)</f>
        <v>785.82639763479301</v>
      </c>
      <c r="H26" s="25">
        <f>IF(D26&lt;=Variables!$C$4, (SUM($G$20:G26)), 0)</f>
        <v>5753.3078100020302</v>
      </c>
      <c r="I26" s="6"/>
    </row>
    <row r="27" spans="1:9" ht="18.75" x14ac:dyDescent="0.3">
      <c r="A27" s="4"/>
      <c r="B27" s="26">
        <v>8</v>
      </c>
      <c r="C27" s="27">
        <v>2023</v>
      </c>
      <c r="D27" s="27">
        <f t="shared" si="0"/>
        <v>52</v>
      </c>
      <c r="E27" s="28">
        <f>IF(D27&lt;=Variables!$C$4,(E26*(100%+$D$15)),0)</f>
        <v>31065.881908222011</v>
      </c>
      <c r="F27" s="28">
        <f>E27*Variables!$C$2</f>
        <v>575.29410941151866</v>
      </c>
      <c r="G27" s="28">
        <f>VLOOKUP(B27,Revaluation!$B$3:$AU$48, MATCH(Variables!$C$4+1,Revaluation!$C$3:$AU$3,0),FALSE)</f>
        <v>774.27012708134066</v>
      </c>
      <c r="H27" s="29">
        <f>IF(D27&lt;=Variables!$C$4, (SUM($G$20:G27)), 0)</f>
        <v>6527.5779370833707</v>
      </c>
      <c r="I27" s="6"/>
    </row>
    <row r="28" spans="1:9" ht="18.75" x14ac:dyDescent="0.3">
      <c r="A28" s="4"/>
      <c r="B28" s="22">
        <v>9</v>
      </c>
      <c r="C28" s="23">
        <v>2024</v>
      </c>
      <c r="D28" s="23">
        <f t="shared" si="0"/>
        <v>53</v>
      </c>
      <c r="E28" s="24">
        <f>IF(D28&lt;=Variables!$C$4,(E27*(100%+$D$15)),0)</f>
        <v>31221.211317763118</v>
      </c>
      <c r="F28" s="24">
        <f>E28*Variables!$C$2</f>
        <v>578.17057995857624</v>
      </c>
      <c r="G28" s="24">
        <f>VLOOKUP(B28,Revaluation!$B$3:$AU$48, MATCH(Variables!$C$4+1,Revaluation!$C$3:$AU$3,0),FALSE)</f>
        <v>762.88380168308572</v>
      </c>
      <c r="H28" s="25">
        <f>IF(D28&lt;=Variables!$C$4, (SUM($G$20:G28)), 0)</f>
        <v>7290.4617387664566</v>
      </c>
      <c r="I28" s="6"/>
    </row>
    <row r="29" spans="1:9" ht="18.75" x14ac:dyDescent="0.3">
      <c r="A29" s="4"/>
      <c r="B29" s="26">
        <v>10</v>
      </c>
      <c r="C29" s="27">
        <v>2025</v>
      </c>
      <c r="D29" s="27">
        <f t="shared" si="0"/>
        <v>54</v>
      </c>
      <c r="E29" s="28">
        <f>IF(D29&lt;=Variables!$C$4,(E28*(100%+$D$15)),0)</f>
        <v>31377.317374351929</v>
      </c>
      <c r="F29" s="28">
        <f>E29*Variables!$C$2</f>
        <v>581.06143285836902</v>
      </c>
      <c r="G29" s="28">
        <f>VLOOKUP(B29,Revaluation!$B$3:$AU$48, MATCH(Variables!$C$4+1,Revaluation!$C$3:$AU$3,0),FALSE)</f>
        <v>751.66492224656974</v>
      </c>
      <c r="H29" s="29">
        <f>IF(D29&lt;=Variables!$C$4, (SUM($G$20:G29)), 0)</f>
        <v>8042.126661013026</v>
      </c>
      <c r="I29" s="6"/>
    </row>
    <row r="30" spans="1:9" ht="18.75" x14ac:dyDescent="0.3">
      <c r="A30" s="4"/>
      <c r="B30" s="22">
        <v>11</v>
      </c>
      <c r="C30" s="23">
        <v>2026</v>
      </c>
      <c r="D30" s="23">
        <f t="shared" si="0"/>
        <v>55</v>
      </c>
      <c r="E30" s="24">
        <f>IF(D30&lt;=Variables!$C$4,(E29*(100%+$D$15)),0)</f>
        <v>31534.203961223684</v>
      </c>
      <c r="F30" s="24">
        <f>E30*Variables!$C$2</f>
        <v>583.96674002266082</v>
      </c>
      <c r="G30" s="24">
        <f>VLOOKUP(B30,Revaluation!$B$3:$AU$48, MATCH(Variables!$C$4+1,Revaluation!$C$3:$AU$3,0),FALSE)</f>
        <v>740.61102633117866</v>
      </c>
      <c r="H30" s="25">
        <f>IF(D30&lt;=Variables!$C$4, (SUM($G$20:G30)), 0)</f>
        <v>8782.7376873442045</v>
      </c>
      <c r="I30" s="6"/>
    </row>
    <row r="31" spans="1:9" ht="18.75" x14ac:dyDescent="0.3">
      <c r="A31" s="4"/>
      <c r="B31" s="26">
        <v>12</v>
      </c>
      <c r="C31" s="27">
        <v>2027</v>
      </c>
      <c r="D31" s="27">
        <f t="shared" si="0"/>
        <v>56</v>
      </c>
      <c r="E31" s="28">
        <f>IF(D31&lt;=Variables!$C$4,(E30*(100%+$D$15)),0)</f>
        <v>31691.8749810298</v>
      </c>
      <c r="F31" s="28">
        <f>E31*Variables!$C$2</f>
        <v>586.88657372277407</v>
      </c>
      <c r="G31" s="28">
        <f>VLOOKUP(B31,Revaluation!$B$3:$AU$48, MATCH(Variables!$C$4+1,Revaluation!$C$3:$AU$3,0),FALSE)</f>
        <v>729.71968770866135</v>
      </c>
      <c r="H31" s="29">
        <f>IF(D31&lt;=Variables!$C$4, (SUM($G$20:G31)), 0)</f>
        <v>9512.4573750528652</v>
      </c>
      <c r="I31" s="6"/>
    </row>
    <row r="32" spans="1:9" ht="18.75" x14ac:dyDescent="0.3">
      <c r="A32" s="4"/>
      <c r="B32" s="22">
        <v>13</v>
      </c>
      <c r="C32" s="23">
        <v>2028</v>
      </c>
      <c r="D32" s="23">
        <f t="shared" si="0"/>
        <v>57</v>
      </c>
      <c r="E32" s="24">
        <f>IF(D32&lt;=Variables!$C$4,(E31*(100%+$D$15)),0)</f>
        <v>31850.334355934945</v>
      </c>
      <c r="F32" s="24">
        <f>E32*Variables!$C$2</f>
        <v>589.8210065913878</v>
      </c>
      <c r="G32" s="24">
        <f>VLOOKUP(B32,Revaluation!$B$3:$AU$48, MATCH(Variables!$C$4+1,Revaluation!$C$3:$AU$3,0),FALSE)</f>
        <v>718.98851583059252</v>
      </c>
      <c r="H32" s="25">
        <f>IF(D32&lt;=Variables!$C$4, (SUM($G$20:G32)), 0)</f>
        <v>10231.445890883459</v>
      </c>
      <c r="I32" s="6"/>
    </row>
    <row r="33" spans="1:9" ht="18.75" x14ac:dyDescent="0.3">
      <c r="A33" s="4"/>
      <c r="B33" s="26">
        <v>14</v>
      </c>
      <c r="C33" s="27">
        <v>2029</v>
      </c>
      <c r="D33" s="27">
        <f t="shared" si="0"/>
        <v>58</v>
      </c>
      <c r="E33" s="28">
        <f>IF(D33&lt;=Variables!$C$4,(E32*(100%+$D$15)),0)</f>
        <v>32009.586027714617</v>
      </c>
      <c r="F33" s="28">
        <f>E33*Variables!$C$2</f>
        <v>592.77011162434474</v>
      </c>
      <c r="G33" s="28">
        <f>VLOOKUP(B33,Revaluation!$B$3:$AU$48, MATCH(Variables!$C$4+1,Revaluation!$C$3:$AU$3,0),FALSE)</f>
        <v>708.41515530367212</v>
      </c>
      <c r="H33" s="29">
        <f>IF(D33&lt;=Variables!$C$4, (SUM($G$20:G33)), 0)</f>
        <v>10939.86104618713</v>
      </c>
      <c r="I33" s="6"/>
    </row>
    <row r="34" spans="1:9" ht="18.75" x14ac:dyDescent="0.3">
      <c r="A34" s="4"/>
      <c r="B34" s="22">
        <v>15</v>
      </c>
      <c r="C34" s="23">
        <v>2030</v>
      </c>
      <c r="D34" s="23">
        <f t="shared" si="0"/>
        <v>59</v>
      </c>
      <c r="E34" s="24">
        <f>IF(D34&lt;=Variables!$C$4,(E33*(100%+$D$15)),0)</f>
        <v>32169.633957853188</v>
      </c>
      <c r="F34" s="24">
        <f>E34*Variables!$C$2</f>
        <v>595.73396218246637</v>
      </c>
      <c r="G34" s="24">
        <f>VLOOKUP(B34,Revaluation!$B$3:$AU$48, MATCH(Variables!$C$4+1,Revaluation!$C$3:$AU$3,0),FALSE)</f>
        <v>697.99728537273586</v>
      </c>
      <c r="H34" s="25">
        <f>IF(D34&lt;=Variables!$C$4, (SUM($G$20:G34)), 0)</f>
        <v>11637.858331559866</v>
      </c>
      <c r="I34" s="6"/>
    </row>
    <row r="35" spans="1:9" ht="18.75" x14ac:dyDescent="0.3">
      <c r="A35" s="4"/>
      <c r="B35" s="26">
        <v>16</v>
      </c>
      <c r="C35" s="27">
        <v>2031</v>
      </c>
      <c r="D35" s="27">
        <f t="shared" si="0"/>
        <v>60</v>
      </c>
      <c r="E35" s="28">
        <f>IF(D35&lt;=Variables!$C$4,(E34*(100%+$D$15)),0)</f>
        <v>32330.482127642452</v>
      </c>
      <c r="F35" s="28">
        <f>E35*Variables!$C$2</f>
        <v>598.71263199337875</v>
      </c>
      <c r="G35" s="28">
        <f>VLOOKUP(B35,Revaluation!$B$3:$AU$48, MATCH(Variables!$C$4+1,Revaluation!$C$3:$AU$3,0),FALSE)</f>
        <v>687.73261941137196</v>
      </c>
      <c r="H35" s="29">
        <f>IF(D35&lt;=Variables!$C$4, (SUM($G$20:G35)), 0)</f>
        <v>12325.590950971238</v>
      </c>
      <c r="I35" s="6"/>
    </row>
    <row r="36" spans="1:9" ht="18.75" x14ac:dyDescent="0.3">
      <c r="A36" s="4"/>
      <c r="B36" s="22">
        <v>17</v>
      </c>
      <c r="C36" s="23">
        <v>2032</v>
      </c>
      <c r="D36" s="23">
        <f t="shared" si="0"/>
        <v>61</v>
      </c>
      <c r="E36" s="24">
        <f>IF(D36&lt;=Variables!$C$4,(E35*(100%+$D$15)),0)</f>
        <v>32492.134538280661</v>
      </c>
      <c r="F36" s="24">
        <f>E36*Variables!$C$2</f>
        <v>601.70619515334556</v>
      </c>
      <c r="G36" s="24">
        <f>VLOOKUP(B36,Revaluation!$B$3:$AU$48, MATCH(Variables!$C$4+1,Revaluation!$C$3:$AU$3,0),FALSE)</f>
        <v>677.618904420028</v>
      </c>
      <c r="H36" s="25">
        <f>IF(D36&lt;=Variables!$C$4, (SUM($G$20:G36)), 0)</f>
        <v>13003.209855391266</v>
      </c>
      <c r="I36" s="6"/>
    </row>
    <row r="37" spans="1:9" ht="18.75" x14ac:dyDescent="0.3">
      <c r="A37" s="4"/>
      <c r="B37" s="26">
        <v>18</v>
      </c>
      <c r="C37" s="27">
        <v>2033</v>
      </c>
      <c r="D37" s="27">
        <f t="shared" si="0"/>
        <v>62</v>
      </c>
      <c r="E37" s="28">
        <f>IF(D37&lt;=Variables!$C$4,(E36*(100%+$D$15)),0)</f>
        <v>32654.59521097206</v>
      </c>
      <c r="F37" s="28">
        <f>E37*Variables!$C$2</f>
        <v>604.71472612911214</v>
      </c>
      <c r="G37" s="28">
        <f>VLOOKUP(B37,Revaluation!$B$3:$AU$48, MATCH(Variables!$C$4+1,Revaluation!$C$3:$AU$3,0),FALSE)</f>
        <v>667.6539205314981</v>
      </c>
      <c r="H37" s="29">
        <f>IF(D37&lt;=Variables!$C$4, (SUM($G$20:G37)), 0)</f>
        <v>13670.863775922764</v>
      </c>
      <c r="I37" s="6"/>
    </row>
    <row r="38" spans="1:9" ht="18.75" x14ac:dyDescent="0.3">
      <c r="A38" s="4"/>
      <c r="B38" s="22">
        <v>19</v>
      </c>
      <c r="C38" s="23">
        <v>2034</v>
      </c>
      <c r="D38" s="23">
        <f t="shared" si="0"/>
        <v>63</v>
      </c>
      <c r="E38" s="24">
        <f>IF(D38&lt;=Variables!$C$4,(E37*(100%+$D$15)),0)</f>
        <v>32817.868187026914</v>
      </c>
      <c r="F38" s="24">
        <f>E38*Variables!$C$2</f>
        <v>607.73829975975764</v>
      </c>
      <c r="G38" s="24">
        <f>VLOOKUP(B38,Revaluation!$B$3:$AU$48, MATCH(Variables!$C$4+1,Revaluation!$C$3:$AU$3,0),FALSE)</f>
        <v>657.83548052368189</v>
      </c>
      <c r="H38" s="25">
        <f>IF(D38&lt;=Variables!$C$4, (SUM($G$20:G38)), 0)</f>
        <v>14328.699256446445</v>
      </c>
      <c r="I38" s="6"/>
    </row>
    <row r="39" spans="1:9" ht="18.75" x14ac:dyDescent="0.3">
      <c r="A39" s="4"/>
      <c r="B39" s="26">
        <v>20</v>
      </c>
      <c r="C39" s="27">
        <v>2035</v>
      </c>
      <c r="D39" s="27">
        <f t="shared" si="0"/>
        <v>64</v>
      </c>
      <c r="E39" s="28">
        <f>IF(D39&lt;=Variables!$C$4,(E38*(100%+$D$15)),0)</f>
        <v>32981.957527962048</v>
      </c>
      <c r="F39" s="28">
        <f>E39*Variables!$C$2</f>
        <v>610.77699125855645</v>
      </c>
      <c r="G39" s="28">
        <f>VLOOKUP(B39,Revaluation!$B$3:$AU$48, MATCH(Variables!$C$4+1,Revaluation!$C$3:$AU$3,0),FALSE)</f>
        <v>648.16142933951028</v>
      </c>
      <c r="H39" s="29">
        <f>IF(D39&lt;=Variables!$C$4, (SUM($G$20:G39)), 0)</f>
        <v>14976.860685785956</v>
      </c>
      <c r="I39" s="6"/>
    </row>
    <row r="40" spans="1:9" ht="18.75" x14ac:dyDescent="0.3">
      <c r="A40" s="4"/>
      <c r="B40" s="22">
        <v>21</v>
      </c>
      <c r="C40" s="23">
        <v>2036</v>
      </c>
      <c r="D40" s="23">
        <f t="shared" si="0"/>
        <v>65</v>
      </c>
      <c r="E40" s="24">
        <f>IF(D40&lt;=Variables!$C$4,(E39*(100%+$D$15)),0)</f>
        <v>33146.867315601856</v>
      </c>
      <c r="F40" s="24">
        <f>E40*Variables!$C$2</f>
        <v>613.83087621484913</v>
      </c>
      <c r="G40" s="24">
        <f>VLOOKUP(B40,Revaluation!$B$3:$AU$48, MATCH(Variables!$C$4+1,Revaluation!$C$3:$AU$3,0),FALSE)</f>
        <v>638.62964361392903</v>
      </c>
      <c r="H40" s="25">
        <f>IF(D40&lt;=Variables!$C$4, (SUM($G$20:G40)), 0)</f>
        <v>15615.490329399885</v>
      </c>
      <c r="I40" s="6"/>
    </row>
    <row r="41" spans="1:9" ht="18.75" x14ac:dyDescent="0.3">
      <c r="A41" s="4"/>
      <c r="B41" s="26">
        <v>22</v>
      </c>
      <c r="C41" s="27">
        <v>2037</v>
      </c>
      <c r="D41" s="27">
        <f>D40+1</f>
        <v>66</v>
      </c>
      <c r="E41" s="28">
        <f>IF(D41&lt;=Variables!$C$4,(E40*(100%+$D$15)),0)</f>
        <v>33312.601652179859</v>
      </c>
      <c r="F41" s="28">
        <f>E41*Variables!$C$2</f>
        <v>616.90003059592334</v>
      </c>
      <c r="G41" s="28">
        <f>VLOOKUP(B41,Revaluation!$B$3:$AU$48, MATCH(Variables!$C$4+1,Revaluation!$C$3:$AU$3,0),FALSE)</f>
        <v>629.2380312078418</v>
      </c>
      <c r="H41" s="29">
        <f>IF(D41&lt;=Variables!$C$4, (SUM($G$20:G41)), 0)</f>
        <v>16244.728360607727</v>
      </c>
      <c r="I41" s="6"/>
    </row>
    <row r="42" spans="1:9" ht="18.75" x14ac:dyDescent="0.3">
      <c r="A42" s="4"/>
      <c r="B42" s="22">
        <v>23</v>
      </c>
      <c r="C42" s="23">
        <v>2038</v>
      </c>
      <c r="D42" s="23">
        <f t="shared" ref="D42:D64" si="1">D41+1</f>
        <v>67</v>
      </c>
      <c r="E42" s="24">
        <f>IF(D42&lt;=Variables!$C$4,(E41*(100%+$D$15)),0)</f>
        <v>33479.164660440758</v>
      </c>
      <c r="F42" s="24">
        <f>E42*Variables!$C$2</f>
        <v>619.9845307489029</v>
      </c>
      <c r="G42" s="24">
        <f>VLOOKUP(B42,Revaluation!$B$3:$AU$48, MATCH(Variables!$C$4+1,Revaluation!$C$3:$AU$3,0),FALSE)</f>
        <v>619.9845307489029</v>
      </c>
      <c r="H42" s="25">
        <f>IF(D42&lt;=Variables!$C$4, (SUM($G$20:G42)), 0)</f>
        <v>16864.71289135663</v>
      </c>
      <c r="I42" s="6"/>
    </row>
    <row r="43" spans="1:9" ht="18.75" x14ac:dyDescent="0.3">
      <c r="A43" s="4"/>
      <c r="B43" s="26">
        <v>24</v>
      </c>
      <c r="C43" s="27">
        <v>2039</v>
      </c>
      <c r="D43" s="27">
        <f t="shared" si="1"/>
        <v>68</v>
      </c>
      <c r="E43" s="28">
        <f>IF(D43&lt;=Variables!$C$4,(E42*(100%+$D$15)),0)</f>
        <v>0</v>
      </c>
      <c r="F43" s="28">
        <f>E43*Variables!$C$2</f>
        <v>0</v>
      </c>
      <c r="G43" s="28">
        <f>VLOOKUP(B43,Revaluation!$B$3:$AU$48, MATCH(Variables!$C$4+1,Revaluation!$C$3:$AU$3,0),FALSE)</f>
        <v>0</v>
      </c>
      <c r="H43" s="29">
        <f>IF(D43&lt;=Variables!$C$4, (SUM($G$20:G43)), 0)</f>
        <v>0</v>
      </c>
      <c r="I43" s="6"/>
    </row>
    <row r="44" spans="1:9" ht="18.75" x14ac:dyDescent="0.3">
      <c r="A44" s="4"/>
      <c r="B44" s="22">
        <v>25</v>
      </c>
      <c r="C44" s="23">
        <v>2040</v>
      </c>
      <c r="D44" s="23">
        <f t="shared" si="1"/>
        <v>69</v>
      </c>
      <c r="E44" s="24">
        <f>IF(D44&lt;=Variables!$C$4,(E43*(100%+$D$15)),0)</f>
        <v>0</v>
      </c>
      <c r="F44" s="24">
        <f>E44*Variables!$C$2</f>
        <v>0</v>
      </c>
      <c r="G44" s="24">
        <f>VLOOKUP(B44,Revaluation!$B$3:$AU$48, MATCH(Variables!$C$4+1,Revaluation!$C$3:$AU$3,0),FALSE)</f>
        <v>0</v>
      </c>
      <c r="H44" s="25">
        <f>IF(D44&lt;=Variables!$C$4, (SUM($G$20:G44)), 0)</f>
        <v>0</v>
      </c>
      <c r="I44" s="6"/>
    </row>
    <row r="45" spans="1:9" ht="18.75" x14ac:dyDescent="0.3">
      <c r="A45" s="4"/>
      <c r="B45" s="26">
        <v>26</v>
      </c>
      <c r="C45" s="27">
        <v>2041</v>
      </c>
      <c r="D45" s="27">
        <f t="shared" si="1"/>
        <v>70</v>
      </c>
      <c r="E45" s="28">
        <f>IF(D45&lt;=Variables!$C$4,(E44*(100%+$D$15)),0)</f>
        <v>0</v>
      </c>
      <c r="F45" s="28">
        <f>E45*Variables!$C$2</f>
        <v>0</v>
      </c>
      <c r="G45" s="28">
        <f>VLOOKUP(B45,Revaluation!$B$3:$AU$48, MATCH(Variables!$C$4+1,Revaluation!$C$3:$AU$3,0),FALSE)</f>
        <v>0</v>
      </c>
      <c r="H45" s="29">
        <f>IF(D45&lt;=Variables!$C$4, (SUM($G$20:G45)), 0)</f>
        <v>0</v>
      </c>
      <c r="I45" s="6"/>
    </row>
    <row r="46" spans="1:9" ht="18.75" x14ac:dyDescent="0.3">
      <c r="A46" s="4"/>
      <c r="B46" s="22">
        <v>27</v>
      </c>
      <c r="C46" s="23">
        <v>2042</v>
      </c>
      <c r="D46" s="23">
        <f t="shared" si="1"/>
        <v>71</v>
      </c>
      <c r="E46" s="24">
        <f>IF(D46&lt;=Variables!$C$4,(E45*(100%+$D$15)),0)</f>
        <v>0</v>
      </c>
      <c r="F46" s="24">
        <f>E46*Variables!$C$2</f>
        <v>0</v>
      </c>
      <c r="G46" s="24">
        <f>VLOOKUP(B46,Revaluation!$B$3:$AU$48, MATCH(Variables!$C$4+1,Revaluation!$C$3:$AU$3,0),FALSE)</f>
        <v>0</v>
      </c>
      <c r="H46" s="25">
        <f>IF(D46&lt;=Variables!$C$4, (SUM($G$20:G46)), 0)</f>
        <v>0</v>
      </c>
      <c r="I46" s="6"/>
    </row>
    <row r="47" spans="1:9" ht="18.75" x14ac:dyDescent="0.3">
      <c r="A47" s="4"/>
      <c r="B47" s="26">
        <v>28</v>
      </c>
      <c r="C47" s="27">
        <v>2043</v>
      </c>
      <c r="D47" s="27">
        <f t="shared" si="1"/>
        <v>72</v>
      </c>
      <c r="E47" s="28">
        <f>IF(D47&lt;=Variables!$C$4,(E46*(100%+$D$15)),0)</f>
        <v>0</v>
      </c>
      <c r="F47" s="28">
        <f>E47*Variables!$C$2</f>
        <v>0</v>
      </c>
      <c r="G47" s="28">
        <f>VLOOKUP(B47,Revaluation!$B$3:$AU$48, MATCH(Variables!$C$4+1,Revaluation!$C$3:$AU$3,0),FALSE)</f>
        <v>0</v>
      </c>
      <c r="H47" s="29">
        <f>IF(D47&lt;=Variables!$C$4, (SUM($G$20:G47)), 0)</f>
        <v>0</v>
      </c>
      <c r="I47" s="6"/>
    </row>
    <row r="48" spans="1:9" ht="18.75" x14ac:dyDescent="0.3">
      <c r="A48" s="4"/>
      <c r="B48" s="22">
        <v>29</v>
      </c>
      <c r="C48" s="23">
        <v>2044</v>
      </c>
      <c r="D48" s="23">
        <f t="shared" si="1"/>
        <v>73</v>
      </c>
      <c r="E48" s="24">
        <f>IF(D48&lt;=Variables!$C$4,(E47*(100%+$D$15)),0)</f>
        <v>0</v>
      </c>
      <c r="F48" s="24">
        <f>E48*Variables!$C$2</f>
        <v>0</v>
      </c>
      <c r="G48" s="24">
        <f>VLOOKUP(B48,Revaluation!$B$3:$AU$48, MATCH(Variables!$C$4+1,Revaluation!$C$3:$AU$3,0),FALSE)</f>
        <v>0</v>
      </c>
      <c r="H48" s="25">
        <f>IF(D48&lt;=Variables!$C$4, (SUM($G$20:G48)), 0)</f>
        <v>0</v>
      </c>
      <c r="I48" s="6"/>
    </row>
    <row r="49" spans="1:9" ht="18.75" x14ac:dyDescent="0.3">
      <c r="A49" s="4"/>
      <c r="B49" s="26">
        <v>30</v>
      </c>
      <c r="C49" s="27">
        <v>2045</v>
      </c>
      <c r="D49" s="27">
        <f t="shared" si="1"/>
        <v>74</v>
      </c>
      <c r="E49" s="28">
        <f>IF(D49&lt;=Variables!$C$4,(E48*(100%+$D$15)),0)</f>
        <v>0</v>
      </c>
      <c r="F49" s="28">
        <f>E49*Variables!$C$2</f>
        <v>0</v>
      </c>
      <c r="G49" s="28">
        <f>VLOOKUP(B49,Revaluation!$B$3:$AU$48, MATCH(Variables!$C$4+1,Revaluation!$C$3:$AU$3,0),FALSE)</f>
        <v>0</v>
      </c>
      <c r="H49" s="29">
        <f>IF(D49&lt;=Variables!$C$4, (SUM($G$20:G49)), 0)</f>
        <v>0</v>
      </c>
      <c r="I49" s="6"/>
    </row>
    <row r="50" spans="1:9" ht="18.75" x14ac:dyDescent="0.3">
      <c r="A50" s="4"/>
      <c r="B50" s="22">
        <v>31</v>
      </c>
      <c r="C50" s="23">
        <v>2046</v>
      </c>
      <c r="D50" s="23">
        <f t="shared" si="1"/>
        <v>75</v>
      </c>
      <c r="E50" s="24">
        <f>IF(D50&lt;=Variables!$C$4,(E49*(100%+$D$15)),0)</f>
        <v>0</v>
      </c>
      <c r="F50" s="24">
        <f>E50*Variables!$C$2</f>
        <v>0</v>
      </c>
      <c r="G50" s="24">
        <f>VLOOKUP(B50,Revaluation!$B$3:$AU$48, MATCH(Variables!$C$4+1,Revaluation!$C$3:$AU$3,0),FALSE)</f>
        <v>0</v>
      </c>
      <c r="H50" s="25">
        <f>IF(D50&lt;=Variables!$C$4, (SUM($G$20:G50)), 0)</f>
        <v>0</v>
      </c>
      <c r="I50" s="6"/>
    </row>
    <row r="51" spans="1:9" ht="18.75" x14ac:dyDescent="0.3">
      <c r="A51" s="4"/>
      <c r="B51" s="26">
        <v>32</v>
      </c>
      <c r="C51" s="27">
        <v>2047</v>
      </c>
      <c r="D51" s="27">
        <f t="shared" si="1"/>
        <v>76</v>
      </c>
      <c r="E51" s="28">
        <f>IF(D51&lt;=Variables!$C$4,(E50*(100%+$D$15)),0)</f>
        <v>0</v>
      </c>
      <c r="F51" s="28">
        <f>E51*Variables!$C$2</f>
        <v>0</v>
      </c>
      <c r="G51" s="28">
        <f>VLOOKUP(B51,Revaluation!$B$3:$AU$48, MATCH(Variables!$C$4+1,Revaluation!$C$3:$AU$3,0),FALSE)</f>
        <v>0</v>
      </c>
      <c r="H51" s="29">
        <f>IF(D51&lt;=Variables!$C$4, (SUM($G$20:G51)), 0)</f>
        <v>0</v>
      </c>
      <c r="I51" s="6"/>
    </row>
    <row r="52" spans="1:9" ht="18.75" x14ac:dyDescent="0.3">
      <c r="A52" s="4"/>
      <c r="B52" s="22">
        <v>33</v>
      </c>
      <c r="C52" s="23">
        <v>2048</v>
      </c>
      <c r="D52" s="23">
        <f t="shared" si="1"/>
        <v>77</v>
      </c>
      <c r="E52" s="24">
        <f>IF(D52&lt;=Variables!$C$4,(E51*(100%+$D$15)),0)</f>
        <v>0</v>
      </c>
      <c r="F52" s="24">
        <f>E52*Variables!$C$2</f>
        <v>0</v>
      </c>
      <c r="G52" s="24">
        <f>VLOOKUP(B52,Revaluation!$B$3:$AU$48, MATCH(Variables!$C$4+1,Revaluation!$C$3:$AU$3,0),FALSE)</f>
        <v>0</v>
      </c>
      <c r="H52" s="25">
        <f>IF(D52&lt;=Variables!$C$4, (SUM($G$20:G52)), 0)</f>
        <v>0</v>
      </c>
      <c r="I52" s="6"/>
    </row>
    <row r="53" spans="1:9" ht="18.75" x14ac:dyDescent="0.3">
      <c r="A53" s="4"/>
      <c r="B53" s="26">
        <v>34</v>
      </c>
      <c r="C53" s="27">
        <v>2049</v>
      </c>
      <c r="D53" s="27">
        <f t="shared" si="1"/>
        <v>78</v>
      </c>
      <c r="E53" s="28">
        <f>IF(D53&lt;=Variables!$C$4,(E52*(100%+$D$15)),0)</f>
        <v>0</v>
      </c>
      <c r="F53" s="28">
        <f>E53*Variables!$C$2</f>
        <v>0</v>
      </c>
      <c r="G53" s="28">
        <f>VLOOKUP(B53,Revaluation!$B$3:$AU$48, MATCH(Variables!$C$4+1,Revaluation!$C$3:$AU$3,0),FALSE)</f>
        <v>0</v>
      </c>
      <c r="H53" s="29">
        <f>IF(D53&lt;=Variables!$C$4, (SUM($G$20:G53)), 0)</f>
        <v>0</v>
      </c>
      <c r="I53" s="6"/>
    </row>
    <row r="54" spans="1:9" ht="18.75" x14ac:dyDescent="0.3">
      <c r="A54" s="4"/>
      <c r="B54" s="22">
        <v>35</v>
      </c>
      <c r="C54" s="23">
        <v>2050</v>
      </c>
      <c r="D54" s="23">
        <f t="shared" si="1"/>
        <v>79</v>
      </c>
      <c r="E54" s="24">
        <f>IF(D54&lt;=Variables!$C$4,(E53*(100%+$D$15)),0)</f>
        <v>0</v>
      </c>
      <c r="F54" s="24">
        <f>E54*Variables!$C$2</f>
        <v>0</v>
      </c>
      <c r="G54" s="24">
        <f>VLOOKUP(B54,Revaluation!$B$3:$AU$48, MATCH(Variables!$C$4+1,Revaluation!$C$3:$AU$3,0),FALSE)</f>
        <v>0</v>
      </c>
      <c r="H54" s="25">
        <f>IF(D54&lt;=Variables!$C$4, (SUM($G$20:G54)), 0)</f>
        <v>0</v>
      </c>
      <c r="I54" s="6"/>
    </row>
    <row r="55" spans="1:9" ht="18.75" x14ac:dyDescent="0.3">
      <c r="A55" s="4"/>
      <c r="B55" s="26">
        <v>36</v>
      </c>
      <c r="C55" s="27">
        <v>2051</v>
      </c>
      <c r="D55" s="27">
        <f t="shared" si="1"/>
        <v>80</v>
      </c>
      <c r="E55" s="28">
        <f>IF(D55&lt;=Variables!$C$4,(E54*(100%+$D$15)),0)</f>
        <v>0</v>
      </c>
      <c r="F55" s="28">
        <f>E55*Variables!$C$2</f>
        <v>0</v>
      </c>
      <c r="G55" s="28">
        <f>VLOOKUP(B55,Revaluation!$B$3:$AU$48, MATCH(Variables!$C$4+1,Revaluation!$C$3:$AU$3,0),FALSE)</f>
        <v>0</v>
      </c>
      <c r="H55" s="29">
        <f>IF(D55&lt;=Variables!$C$4, (SUM($G$20:G55)), 0)</f>
        <v>0</v>
      </c>
      <c r="I55" s="6"/>
    </row>
    <row r="56" spans="1:9" ht="18.75" x14ac:dyDescent="0.3">
      <c r="A56" s="4"/>
      <c r="B56" s="22">
        <v>37</v>
      </c>
      <c r="C56" s="23">
        <v>2052</v>
      </c>
      <c r="D56" s="23">
        <f t="shared" si="1"/>
        <v>81</v>
      </c>
      <c r="E56" s="24">
        <f>IF(D56&lt;=Variables!$C$4,(E55*(100%+$D$15)),0)</f>
        <v>0</v>
      </c>
      <c r="F56" s="24">
        <f>E56*Variables!$C$2</f>
        <v>0</v>
      </c>
      <c r="G56" s="24">
        <f>VLOOKUP(B56,Revaluation!$B$3:$AU$48, MATCH(Variables!$C$4+1,Revaluation!$C$3:$AU$3,0),FALSE)</f>
        <v>0</v>
      </c>
      <c r="H56" s="25">
        <f>IF(D56&lt;=Variables!$C$4, (SUM($G$20:G56)), 0)</f>
        <v>0</v>
      </c>
      <c r="I56" s="6"/>
    </row>
    <row r="57" spans="1:9" ht="18.75" x14ac:dyDescent="0.3">
      <c r="A57" s="4"/>
      <c r="B57" s="26">
        <v>38</v>
      </c>
      <c r="C57" s="27">
        <v>2053</v>
      </c>
      <c r="D57" s="27">
        <f t="shared" si="1"/>
        <v>82</v>
      </c>
      <c r="E57" s="28">
        <f>IF(D57&lt;=Variables!$C$4,(E56*(100%+$D$15)),0)</f>
        <v>0</v>
      </c>
      <c r="F57" s="28">
        <f>E57*Variables!$C$2</f>
        <v>0</v>
      </c>
      <c r="G57" s="28">
        <f>VLOOKUP(B57,Revaluation!$B$3:$AU$48, MATCH(Variables!$C$4+1,Revaluation!$C$3:$AU$3,0),FALSE)</f>
        <v>0</v>
      </c>
      <c r="H57" s="29">
        <f>IF(D57&lt;=Variables!$C$4, (SUM($G$20:G57)), 0)</f>
        <v>0</v>
      </c>
      <c r="I57" s="6"/>
    </row>
    <row r="58" spans="1:9" ht="18.75" x14ac:dyDescent="0.3">
      <c r="A58" s="4"/>
      <c r="B58" s="22">
        <v>39</v>
      </c>
      <c r="C58" s="23">
        <v>2032</v>
      </c>
      <c r="D58" s="23">
        <f t="shared" si="1"/>
        <v>83</v>
      </c>
      <c r="E58" s="24">
        <f>IF(D58&lt;=Variables!$C$4,(E57*(100%+$D$15)),0)</f>
        <v>0</v>
      </c>
      <c r="F58" s="24">
        <f>E58*Variables!$C$2</f>
        <v>0</v>
      </c>
      <c r="G58" s="24">
        <f>VLOOKUP(B58,Revaluation!$B$3:$AU$48, MATCH(Variables!$C$4+1,Revaluation!$C$3:$AU$3,0),FALSE)</f>
        <v>0</v>
      </c>
      <c r="H58" s="25">
        <f>IF(D58&lt;=Variables!$C$4, (SUM($G$20:G58)), 0)</f>
        <v>0</v>
      </c>
      <c r="I58" s="6"/>
    </row>
    <row r="59" spans="1:9" ht="18.75" x14ac:dyDescent="0.3">
      <c r="A59" s="4"/>
      <c r="B59" s="26">
        <v>40</v>
      </c>
      <c r="C59" s="27">
        <v>2033</v>
      </c>
      <c r="D59" s="27">
        <f t="shared" si="1"/>
        <v>84</v>
      </c>
      <c r="E59" s="28">
        <f>IF(D59&lt;=Variables!$C$4,(E58*(100%+$D$15)),0)</f>
        <v>0</v>
      </c>
      <c r="F59" s="28">
        <f>E59*Variables!$C$2</f>
        <v>0</v>
      </c>
      <c r="G59" s="28">
        <f>VLOOKUP(B59,Revaluation!$B$3:$AU$48, MATCH(Variables!$C$4+1,Revaluation!$C$3:$AU$3,0),FALSE)</f>
        <v>0</v>
      </c>
      <c r="H59" s="29">
        <f>IF(D59&lt;=Variables!$C$4, (SUM($G$20:G59)), 0)</f>
        <v>0</v>
      </c>
      <c r="I59" s="6"/>
    </row>
    <row r="60" spans="1:9" ht="18.75" x14ac:dyDescent="0.3">
      <c r="A60" s="4"/>
      <c r="B60" s="22">
        <v>41</v>
      </c>
      <c r="C60" s="23">
        <v>2034</v>
      </c>
      <c r="D60" s="23">
        <f t="shared" si="1"/>
        <v>85</v>
      </c>
      <c r="E60" s="24">
        <f>IF(D60&lt;=Variables!$C$4,(E59*(100%+$D$15)),0)</f>
        <v>0</v>
      </c>
      <c r="F60" s="24">
        <f>E60*Variables!$C$2</f>
        <v>0</v>
      </c>
      <c r="G60" s="24">
        <f>VLOOKUP(B60,Revaluation!$B$3:$AU$48, MATCH(Variables!$C$4+1,Revaluation!$C$3:$AU$3,0),FALSE)</f>
        <v>0</v>
      </c>
      <c r="H60" s="25">
        <f>IF(D60&lt;=Variables!$C$4, (SUM($G$20:G60)), 0)</f>
        <v>0</v>
      </c>
      <c r="I60" s="6"/>
    </row>
    <row r="61" spans="1:9" ht="18.75" x14ac:dyDescent="0.3">
      <c r="A61" s="4"/>
      <c r="B61" s="26">
        <v>42</v>
      </c>
      <c r="C61" s="27">
        <v>2035</v>
      </c>
      <c r="D61" s="27">
        <f t="shared" si="1"/>
        <v>86</v>
      </c>
      <c r="E61" s="28">
        <f>IF(D61&lt;=Variables!$C$4,(E60*(100%+$D$15)),0)</f>
        <v>0</v>
      </c>
      <c r="F61" s="28">
        <f>E61*Variables!$C$2</f>
        <v>0</v>
      </c>
      <c r="G61" s="28">
        <f>VLOOKUP(B61,Revaluation!$B$3:$AU$48, MATCH(Variables!$C$4+1,Revaluation!$C$3:$AU$3,0),FALSE)</f>
        <v>0</v>
      </c>
      <c r="H61" s="29">
        <f>IF(D61&lt;=Variables!$C$4, (SUM($G$20:G61)), 0)</f>
        <v>0</v>
      </c>
      <c r="I61" s="6"/>
    </row>
    <row r="62" spans="1:9" ht="18.75" x14ac:dyDescent="0.3">
      <c r="A62" s="4"/>
      <c r="B62" s="22">
        <v>43</v>
      </c>
      <c r="C62" s="23">
        <v>2036</v>
      </c>
      <c r="D62" s="23">
        <f t="shared" si="1"/>
        <v>87</v>
      </c>
      <c r="E62" s="24">
        <f>IF(D62&lt;=Variables!$C$4,(E61*(100%+$D$15)),0)</f>
        <v>0</v>
      </c>
      <c r="F62" s="24">
        <f>E62*Variables!$C$2</f>
        <v>0</v>
      </c>
      <c r="G62" s="24">
        <f>VLOOKUP(B62,Revaluation!$B$3:$AU$48, MATCH(Variables!$C$4+1,Revaluation!$C$3:$AU$3,0),FALSE)</f>
        <v>0</v>
      </c>
      <c r="H62" s="25">
        <f>IF(D62&lt;=Variables!$C$4, (SUM($G$20:G62)), 0)</f>
        <v>0</v>
      </c>
      <c r="I62" s="6"/>
    </row>
    <row r="63" spans="1:9" ht="18.75" x14ac:dyDescent="0.3">
      <c r="A63" s="4"/>
      <c r="B63" s="26">
        <v>44</v>
      </c>
      <c r="C63" s="27">
        <v>2037</v>
      </c>
      <c r="D63" s="27">
        <f t="shared" si="1"/>
        <v>88</v>
      </c>
      <c r="E63" s="28">
        <f>IF(D63&lt;=Variables!$C$4,(E62*(100%+$D$15)),0)</f>
        <v>0</v>
      </c>
      <c r="F63" s="28">
        <f>E63*Variables!$C$2</f>
        <v>0</v>
      </c>
      <c r="G63" s="28">
        <f>VLOOKUP(B63,Revaluation!$B$3:$AU$48, MATCH(Variables!$C$4+1,Revaluation!$C$3:$AU$3,0),FALSE)</f>
        <v>0</v>
      </c>
      <c r="H63" s="29">
        <f>IF(D63&lt;=Variables!$C$4, (SUM($G$20:G63)), 0)</f>
        <v>0</v>
      </c>
      <c r="I63" s="6"/>
    </row>
    <row r="64" spans="1:9" ht="19.5" thickBot="1" x14ac:dyDescent="0.35">
      <c r="A64" s="4"/>
      <c r="B64" s="30">
        <v>45</v>
      </c>
      <c r="C64" s="31">
        <v>2038</v>
      </c>
      <c r="D64" s="31">
        <f t="shared" si="1"/>
        <v>89</v>
      </c>
      <c r="E64" s="32">
        <f>IF(D64&lt;=Variables!$C$4,(E63*(100%+$D$15)),0)</f>
        <v>0</v>
      </c>
      <c r="F64" s="32">
        <f>E64*Variables!$C$2</f>
        <v>0</v>
      </c>
      <c r="G64" s="32">
        <f>VLOOKUP(B64,Revaluation!$B$3:$AU$48, MATCH(Variables!$C$4+1,Revaluation!$C$3:$AU$3,0),FALSE)</f>
        <v>0</v>
      </c>
      <c r="H64" s="33">
        <f>IF(D64&lt;=Variables!$C$4, (SUM($G$20:G64)), 0)</f>
        <v>0</v>
      </c>
      <c r="I64" s="6"/>
    </row>
    <row r="65" spans="1:9" x14ac:dyDescent="0.25">
      <c r="A65" s="4"/>
      <c r="B65" s="14"/>
      <c r="C65" s="14"/>
      <c r="D65" s="14"/>
      <c r="E65" s="14"/>
      <c r="F65" s="14"/>
      <c r="G65" s="14"/>
      <c r="H65" s="14"/>
      <c r="I65" s="6"/>
    </row>
    <row r="66" spans="1:9" ht="15.75" thickBot="1" x14ac:dyDescent="0.3">
      <c r="A66" s="9"/>
      <c r="B66" s="34"/>
      <c r="C66" s="34"/>
      <c r="D66" s="34"/>
      <c r="E66" s="34"/>
      <c r="F66" s="34"/>
      <c r="G66" s="34"/>
      <c r="H66" s="34"/>
      <c r="I66" s="10"/>
    </row>
  </sheetData>
  <sheetProtection password="C59F" sheet="1" objects="1" scenarios="1"/>
  <mergeCells count="6">
    <mergeCell ref="B1:H1"/>
    <mergeCell ref="B14:C14"/>
    <mergeCell ref="B15:C15"/>
    <mergeCell ref="B17:C17"/>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ignoredErrors>
    <ignoredError sqref="G20:G64" emptyCellReference="1"/>
  </ignoredErrors>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B4" sqref="B4"/>
    </sheetView>
  </sheetViews>
  <sheetFormatPr defaultColWidth="10.85546875" defaultRowHeight="15" x14ac:dyDescent="0.25"/>
  <cols>
    <col min="1" max="1" width="14" style="35" bestFit="1" customWidth="1"/>
    <col min="2" max="16384" width="10.85546875" style="35"/>
  </cols>
  <sheetData>
    <row r="1" spans="1:2" ht="26.1" x14ac:dyDescent="0.6">
      <c r="A1" s="78" t="s">
        <v>10</v>
      </c>
      <c r="B1" s="78"/>
    </row>
    <row r="2" spans="1:2" ht="26.1" x14ac:dyDescent="0.6">
      <c r="A2" s="36"/>
      <c r="B2" s="36"/>
    </row>
    <row r="3" spans="1:2" ht="21" x14ac:dyDescent="0.5">
      <c r="A3" s="37" t="s">
        <v>0</v>
      </c>
      <c r="B3" s="37" t="s">
        <v>1</v>
      </c>
    </row>
    <row r="4" spans="1:2" ht="21" x14ac:dyDescent="0.5">
      <c r="A4" s="38">
        <v>2015</v>
      </c>
      <c r="B4" s="39">
        <v>5.0000000000000001E-3</v>
      </c>
    </row>
    <row r="5" spans="1:2" ht="21" x14ac:dyDescent="0.5">
      <c r="A5" s="38">
        <v>2014</v>
      </c>
      <c r="B5" s="39">
        <v>1.46E-2</v>
      </c>
    </row>
    <row r="6" spans="1:2" ht="21" x14ac:dyDescent="0.5">
      <c r="A6" s="38">
        <v>2013</v>
      </c>
      <c r="B6" s="39">
        <v>2.5600000000000001E-2</v>
      </c>
    </row>
    <row r="7" spans="1:2" ht="21" x14ac:dyDescent="0.5">
      <c r="A7" s="38">
        <v>2012</v>
      </c>
      <c r="B7" s="39">
        <v>2.8299999999999999E-2</v>
      </c>
    </row>
    <row r="8" spans="1:2" ht="21" x14ac:dyDescent="0.5">
      <c r="A8" s="38">
        <v>2011</v>
      </c>
      <c r="B8" s="39">
        <v>4.48E-2</v>
      </c>
    </row>
    <row r="9" spans="1:2" ht="21" x14ac:dyDescent="0.5">
      <c r="A9" s="38">
        <v>2010</v>
      </c>
      <c r="B9" s="39">
        <v>3.2899999999999999E-2</v>
      </c>
    </row>
    <row r="10" spans="1:2" ht="21" x14ac:dyDescent="0.5">
      <c r="A10" s="38">
        <v>2009</v>
      </c>
      <c r="B10" s="39">
        <v>2.1000000000000001E-2</v>
      </c>
    </row>
    <row r="11" spans="1:2" ht="21" x14ac:dyDescent="0.5">
      <c r="A11" s="38">
        <v>2008</v>
      </c>
      <c r="B11" s="39">
        <v>3.5999999999999997E-2</v>
      </c>
    </row>
    <row r="12" spans="1:2" ht="21" x14ac:dyDescent="0.5">
      <c r="A12" s="38">
        <v>2007</v>
      </c>
      <c r="B12" s="39">
        <v>2.3E-2</v>
      </c>
    </row>
    <row r="13" spans="1:2" ht="21" x14ac:dyDescent="0.5">
      <c r="A13" s="38">
        <v>2006</v>
      </c>
      <c r="B13" s="39">
        <v>2.3E-2</v>
      </c>
    </row>
    <row r="14" spans="1:2" ht="21.6" thickBot="1" x14ac:dyDescent="0.55000000000000004">
      <c r="A14" s="38">
        <v>2005</v>
      </c>
      <c r="B14" s="39">
        <v>2.1000000000000001E-2</v>
      </c>
    </row>
    <row r="15" spans="1:2" ht="21.6" thickTop="1" x14ac:dyDescent="0.5">
      <c r="A15" s="40" t="s">
        <v>9</v>
      </c>
      <c r="B15" s="41">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9"/>
  <sheetViews>
    <sheetView workbookViewId="0">
      <pane xSplit="1" ySplit="3" topLeftCell="B4" activePane="bottomRight" state="frozen"/>
      <selection pane="topRight" activeCell="B1" sqref="B1"/>
      <selection pane="bottomLeft" activeCell="A4" sqref="A4"/>
      <selection pane="bottomRight" activeCell="C4" sqref="C4"/>
    </sheetView>
  </sheetViews>
  <sheetFormatPr defaultColWidth="10.85546875" defaultRowHeight="15" x14ac:dyDescent="0.25"/>
  <cols>
    <col min="1" max="1" width="11.42578125" style="35" bestFit="1" customWidth="1"/>
    <col min="2" max="2" width="3.140625" style="35" bestFit="1" customWidth="1"/>
    <col min="3" max="16384" width="10.85546875" style="35"/>
  </cols>
  <sheetData>
    <row r="1" spans="1:47" thickBot="1" x14ac:dyDescent="0.4">
      <c r="A1" s="42">
        <f>D38+Variables!C5</f>
        <v>0.02</v>
      </c>
      <c r="B1" s="42"/>
    </row>
    <row r="2" spans="1:47" ht="14.45" x14ac:dyDescent="0.35">
      <c r="A2" s="43"/>
      <c r="B2" s="44"/>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5">
        <v>45</v>
      </c>
    </row>
    <row r="3" spans="1:47" ht="14.45" x14ac:dyDescent="0.35">
      <c r="A3" s="46" t="s">
        <v>5</v>
      </c>
      <c r="B3" s="14"/>
      <c r="C3" s="14">
        <f>'2015 Pension Calculation'!D20</f>
        <v>45</v>
      </c>
      <c r="D3" s="14">
        <f>C3+1</f>
        <v>46</v>
      </c>
      <c r="E3" s="14">
        <f t="shared" ref="E3:AU3" si="0">D3+1</f>
        <v>47</v>
      </c>
      <c r="F3" s="14">
        <f t="shared" si="0"/>
        <v>48</v>
      </c>
      <c r="G3" s="14">
        <f t="shared" si="0"/>
        <v>49</v>
      </c>
      <c r="H3" s="14">
        <f t="shared" si="0"/>
        <v>50</v>
      </c>
      <c r="I3" s="14">
        <f t="shared" si="0"/>
        <v>51</v>
      </c>
      <c r="J3" s="14">
        <f t="shared" si="0"/>
        <v>52</v>
      </c>
      <c r="K3" s="14">
        <f t="shared" si="0"/>
        <v>53</v>
      </c>
      <c r="L3" s="14">
        <f t="shared" si="0"/>
        <v>54</v>
      </c>
      <c r="M3" s="14">
        <f t="shared" si="0"/>
        <v>55</v>
      </c>
      <c r="N3" s="14">
        <f t="shared" si="0"/>
        <v>56</v>
      </c>
      <c r="O3" s="14">
        <f t="shared" si="0"/>
        <v>57</v>
      </c>
      <c r="P3" s="14">
        <f t="shared" si="0"/>
        <v>58</v>
      </c>
      <c r="Q3" s="14">
        <f t="shared" si="0"/>
        <v>59</v>
      </c>
      <c r="R3" s="14">
        <f t="shared" si="0"/>
        <v>60</v>
      </c>
      <c r="S3" s="14">
        <f t="shared" si="0"/>
        <v>61</v>
      </c>
      <c r="T3" s="14">
        <f t="shared" si="0"/>
        <v>62</v>
      </c>
      <c r="U3" s="14">
        <f t="shared" si="0"/>
        <v>63</v>
      </c>
      <c r="V3" s="14">
        <f t="shared" si="0"/>
        <v>64</v>
      </c>
      <c r="W3" s="14">
        <f t="shared" si="0"/>
        <v>65</v>
      </c>
      <c r="X3" s="14">
        <f t="shared" si="0"/>
        <v>66</v>
      </c>
      <c r="Y3" s="14">
        <f t="shared" si="0"/>
        <v>67</v>
      </c>
      <c r="Z3" s="14">
        <f t="shared" si="0"/>
        <v>68</v>
      </c>
      <c r="AA3" s="14">
        <f t="shared" si="0"/>
        <v>69</v>
      </c>
      <c r="AB3" s="14">
        <f t="shared" si="0"/>
        <v>70</v>
      </c>
      <c r="AC3" s="14">
        <f t="shared" si="0"/>
        <v>71</v>
      </c>
      <c r="AD3" s="14">
        <f t="shared" si="0"/>
        <v>72</v>
      </c>
      <c r="AE3" s="14">
        <f t="shared" si="0"/>
        <v>73</v>
      </c>
      <c r="AF3" s="14">
        <f t="shared" si="0"/>
        <v>74</v>
      </c>
      <c r="AG3" s="14">
        <f t="shared" si="0"/>
        <v>75</v>
      </c>
      <c r="AH3" s="14">
        <f t="shared" si="0"/>
        <v>76</v>
      </c>
      <c r="AI3" s="14">
        <f t="shared" si="0"/>
        <v>77</v>
      </c>
      <c r="AJ3" s="14">
        <f t="shared" si="0"/>
        <v>78</v>
      </c>
      <c r="AK3" s="14">
        <f t="shared" si="0"/>
        <v>79</v>
      </c>
      <c r="AL3" s="14">
        <f t="shared" si="0"/>
        <v>80</v>
      </c>
      <c r="AM3" s="14">
        <f t="shared" si="0"/>
        <v>81</v>
      </c>
      <c r="AN3" s="14">
        <f t="shared" si="0"/>
        <v>82</v>
      </c>
      <c r="AO3" s="14">
        <f t="shared" si="0"/>
        <v>83</v>
      </c>
      <c r="AP3" s="14">
        <f t="shared" si="0"/>
        <v>84</v>
      </c>
      <c r="AQ3" s="14">
        <f t="shared" si="0"/>
        <v>85</v>
      </c>
      <c r="AR3" s="14">
        <f t="shared" si="0"/>
        <v>86</v>
      </c>
      <c r="AS3" s="14">
        <f t="shared" si="0"/>
        <v>87</v>
      </c>
      <c r="AT3" s="14">
        <f t="shared" si="0"/>
        <v>88</v>
      </c>
      <c r="AU3" s="47">
        <f t="shared" si="0"/>
        <v>89</v>
      </c>
    </row>
    <row r="4" spans="1:47" ht="14.45" x14ac:dyDescent="0.35">
      <c r="A4" s="48">
        <f>'2015 Pension Calculation'!E20</f>
        <v>30000</v>
      </c>
      <c r="B4" s="49">
        <v>1</v>
      </c>
      <c r="C4" s="50">
        <f>$A4*Variables!$C$2</f>
        <v>555.55555555555554</v>
      </c>
      <c r="D4" s="50">
        <f t="shared" ref="D4:Y4" si="1">(C4*$A$1)+C4</f>
        <v>566.66666666666663</v>
      </c>
      <c r="E4" s="50">
        <f t="shared" si="1"/>
        <v>578</v>
      </c>
      <c r="F4" s="50">
        <f t="shared" si="1"/>
        <v>589.55999999999995</v>
      </c>
      <c r="G4" s="50">
        <f>(F4*$A$1)+F4</f>
        <v>601.35119999999995</v>
      </c>
      <c r="H4" s="50">
        <f t="shared" si="1"/>
        <v>613.37822399999993</v>
      </c>
      <c r="I4" s="50">
        <f t="shared" si="1"/>
        <v>625.64578847999996</v>
      </c>
      <c r="J4" s="50">
        <f t="shared" si="1"/>
        <v>638.15870424959996</v>
      </c>
      <c r="K4" s="50">
        <f t="shared" si="1"/>
        <v>650.92187833459195</v>
      </c>
      <c r="L4" s="50">
        <f t="shared" si="1"/>
        <v>663.94031590128384</v>
      </c>
      <c r="M4" s="50">
        <f t="shared" si="1"/>
        <v>677.2191222193095</v>
      </c>
      <c r="N4" s="50">
        <f t="shared" si="1"/>
        <v>690.7635046636957</v>
      </c>
      <c r="O4" s="50">
        <f t="shared" si="1"/>
        <v>704.57877475696966</v>
      </c>
      <c r="P4" s="50">
        <f t="shared" si="1"/>
        <v>718.67035025210907</v>
      </c>
      <c r="Q4" s="50">
        <f t="shared" si="1"/>
        <v>733.04375725715124</v>
      </c>
      <c r="R4" s="50">
        <f t="shared" si="1"/>
        <v>747.70463240229424</v>
      </c>
      <c r="S4" s="50">
        <f t="shared" si="1"/>
        <v>762.65872505034008</v>
      </c>
      <c r="T4" s="50">
        <f t="shared" si="1"/>
        <v>777.91189955134689</v>
      </c>
      <c r="U4" s="50">
        <f t="shared" si="1"/>
        <v>793.47013754237378</v>
      </c>
      <c r="V4" s="50">
        <f t="shared" si="1"/>
        <v>809.33954029322126</v>
      </c>
      <c r="W4" s="50">
        <f t="shared" si="1"/>
        <v>825.52633109908572</v>
      </c>
      <c r="X4" s="50">
        <f t="shared" si="1"/>
        <v>842.03685772106746</v>
      </c>
      <c r="Y4" s="50">
        <f t="shared" si="1"/>
        <v>858.87759487548885</v>
      </c>
      <c r="Z4" s="50">
        <f t="shared" ref="Z4:Z26" si="2">(Y4*$A$1)+Y4</f>
        <v>876.05514677299868</v>
      </c>
      <c r="AA4" s="50">
        <f t="shared" ref="AA4:AA27" si="3">(Z4*$A$1)+Z4</f>
        <v>893.5762497084587</v>
      </c>
      <c r="AB4" s="50">
        <f t="shared" ref="AB4:AB28" si="4">(AA4*$A$1)+AA4</f>
        <v>911.44777470262784</v>
      </c>
      <c r="AC4" s="50">
        <f t="shared" ref="AC4:AC29" si="5">(AB4*$A$1)+AB4</f>
        <v>929.67673019668041</v>
      </c>
      <c r="AD4" s="50">
        <f t="shared" ref="AD4:AD30" si="6">(AC4*$A$1)+AC4</f>
        <v>948.27026480061397</v>
      </c>
      <c r="AE4" s="50">
        <f t="shared" ref="AE4:AE31" si="7">(AD4*$A$1)+AD4</f>
        <v>967.23567009662622</v>
      </c>
      <c r="AF4" s="50">
        <f t="shared" ref="AF4:AF32" si="8">(AE4*$A$1)+AE4</f>
        <v>986.58038349855872</v>
      </c>
      <c r="AG4" s="50">
        <f t="shared" ref="AG4:AG33" si="9">(AF4*$A$1)+AF4</f>
        <v>1006.3119911685299</v>
      </c>
      <c r="AH4" s="50">
        <f t="shared" ref="AH4:AH34" si="10">(AG4*$A$1)+AG4</f>
        <v>1026.4382309919004</v>
      </c>
      <c r="AI4" s="50">
        <f t="shared" ref="AI4:AI35" si="11">(AH4*$A$1)+AH4</f>
        <v>1046.9669956117384</v>
      </c>
      <c r="AJ4" s="50">
        <f t="shared" ref="AJ4:AJ36" si="12">(AI4*$A$1)+AI4</f>
        <v>1067.9063355239732</v>
      </c>
      <c r="AK4" s="50">
        <f t="shared" ref="AK4:AK37" si="13">(AJ4*$A$1)+AJ4</f>
        <v>1089.2644622344526</v>
      </c>
      <c r="AL4" s="50">
        <f t="shared" ref="AL4:AL38" si="14">(AK4*$A$1)+AK4</f>
        <v>1111.0497514791416</v>
      </c>
      <c r="AM4" s="50">
        <f t="shared" ref="AM4:AM39" si="15">(AL4*$A$1)+AL4</f>
        <v>1133.2707465087244</v>
      </c>
      <c r="AN4" s="50">
        <f t="shared" ref="AN4:AN40" si="16">(AM4*$A$1)+AM4</f>
        <v>1155.9361614388988</v>
      </c>
      <c r="AO4" s="50">
        <f t="shared" ref="AO4:AO41" si="17">(AN4*$A$1)+AN4</f>
        <v>1179.0548846676768</v>
      </c>
      <c r="AP4" s="50">
        <f t="shared" ref="AP4:AP42" si="18">(AO4*$A$1)+AO4</f>
        <v>1202.6359823610303</v>
      </c>
      <c r="AQ4" s="50">
        <f t="shared" ref="AQ4:AQ43" si="19">(AP4*$A$1)+AP4</f>
        <v>1226.6887020082509</v>
      </c>
      <c r="AR4" s="50">
        <f t="shared" ref="AR4:AR44" si="20">(AQ4*$A$1)+AQ4</f>
        <v>1251.222476048416</v>
      </c>
      <c r="AS4" s="50">
        <f t="shared" ref="AS4:AS45" si="21">(AR4*$A$1)+AR4</f>
        <v>1276.2469255693843</v>
      </c>
      <c r="AT4" s="50">
        <f t="shared" ref="AT4:AT46" si="22">(AS4*$A$1)+AS4</f>
        <v>1301.771864080772</v>
      </c>
      <c r="AU4" s="51">
        <f t="shared" ref="AU4:AU47" si="23">(AT4*$A$1)+AT4</f>
        <v>1327.8073013623875</v>
      </c>
    </row>
    <row r="5" spans="1:47" ht="14.45" x14ac:dyDescent="0.35">
      <c r="A5" s="48">
        <f>'2015 Pension Calculation'!E21</f>
        <v>30149.999999999996</v>
      </c>
      <c r="B5" s="49">
        <v>2</v>
      </c>
      <c r="C5" s="52"/>
      <c r="D5" s="50">
        <f>$A5*Variables!$C$2</f>
        <v>558.33333333333326</v>
      </c>
      <c r="E5" s="50">
        <f t="shared" ref="E5:Y5" si="24">(D5*$A$1)+D5</f>
        <v>569.49999999999989</v>
      </c>
      <c r="F5" s="50">
        <f t="shared" si="24"/>
        <v>580.88999999999987</v>
      </c>
      <c r="G5" s="50">
        <f t="shared" si="24"/>
        <v>592.50779999999986</v>
      </c>
      <c r="H5" s="50">
        <f t="shared" si="24"/>
        <v>604.35795599999983</v>
      </c>
      <c r="I5" s="50">
        <f t="shared" si="24"/>
        <v>616.44511511999985</v>
      </c>
      <c r="J5" s="50">
        <f t="shared" si="24"/>
        <v>628.77401742239988</v>
      </c>
      <c r="K5" s="50">
        <f t="shared" si="24"/>
        <v>641.34949777084785</v>
      </c>
      <c r="L5" s="50">
        <f t="shared" si="24"/>
        <v>654.17648772626478</v>
      </c>
      <c r="M5" s="50">
        <f t="shared" si="24"/>
        <v>667.26001748079011</v>
      </c>
      <c r="N5" s="50">
        <f t="shared" si="24"/>
        <v>680.60521783040588</v>
      </c>
      <c r="O5" s="50">
        <f t="shared" si="24"/>
        <v>694.21732218701402</v>
      </c>
      <c r="P5" s="50">
        <f t="shared" si="24"/>
        <v>708.10166863075426</v>
      </c>
      <c r="Q5" s="50">
        <f t="shared" si="24"/>
        <v>722.2637020033693</v>
      </c>
      <c r="R5" s="50">
        <f t="shared" si="24"/>
        <v>736.70897604343668</v>
      </c>
      <c r="S5" s="50">
        <f t="shared" si="24"/>
        <v>751.44315556430536</v>
      </c>
      <c r="T5" s="50">
        <f t="shared" si="24"/>
        <v>766.47201867559147</v>
      </c>
      <c r="U5" s="50">
        <f t="shared" si="24"/>
        <v>781.8014590491033</v>
      </c>
      <c r="V5" s="50">
        <f t="shared" si="24"/>
        <v>797.43748823008536</v>
      </c>
      <c r="W5" s="50">
        <f t="shared" si="24"/>
        <v>813.38623799468712</v>
      </c>
      <c r="X5" s="50">
        <f t="shared" si="24"/>
        <v>829.6539627545809</v>
      </c>
      <c r="Y5" s="50">
        <f t="shared" si="24"/>
        <v>846.24704200967255</v>
      </c>
      <c r="Z5" s="50">
        <f t="shared" si="2"/>
        <v>863.17198284986603</v>
      </c>
      <c r="AA5" s="50">
        <f t="shared" si="3"/>
        <v>880.43542250686335</v>
      </c>
      <c r="AB5" s="50">
        <f t="shared" si="4"/>
        <v>898.04413095700056</v>
      </c>
      <c r="AC5" s="50">
        <f t="shared" si="5"/>
        <v>916.00501357614053</v>
      </c>
      <c r="AD5" s="50">
        <f t="shared" si="6"/>
        <v>934.32511384766337</v>
      </c>
      <c r="AE5" s="50">
        <f t="shared" si="7"/>
        <v>953.01161612461669</v>
      </c>
      <c r="AF5" s="50">
        <f t="shared" si="8"/>
        <v>972.07184844710901</v>
      </c>
      <c r="AG5" s="50">
        <f t="shared" si="9"/>
        <v>991.51328541605119</v>
      </c>
      <c r="AH5" s="50">
        <f t="shared" si="10"/>
        <v>1011.3435511243722</v>
      </c>
      <c r="AI5" s="50">
        <f t="shared" si="11"/>
        <v>1031.5704221468595</v>
      </c>
      <c r="AJ5" s="50">
        <f t="shared" si="12"/>
        <v>1052.2018305897968</v>
      </c>
      <c r="AK5" s="50">
        <f t="shared" si="13"/>
        <v>1073.2458672015928</v>
      </c>
      <c r="AL5" s="50">
        <f t="shared" si="14"/>
        <v>1094.7107845456246</v>
      </c>
      <c r="AM5" s="50">
        <f t="shared" si="15"/>
        <v>1116.6050002365371</v>
      </c>
      <c r="AN5" s="50">
        <f t="shared" si="16"/>
        <v>1138.9371002412679</v>
      </c>
      <c r="AO5" s="50">
        <f t="shared" si="17"/>
        <v>1161.7158422460932</v>
      </c>
      <c r="AP5" s="50">
        <f t="shared" si="18"/>
        <v>1184.9501590910149</v>
      </c>
      <c r="AQ5" s="50">
        <f t="shared" si="19"/>
        <v>1208.6491622728352</v>
      </c>
      <c r="AR5" s="50">
        <f t="shared" si="20"/>
        <v>1232.8221455182918</v>
      </c>
      <c r="AS5" s="50">
        <f t="shared" si="21"/>
        <v>1257.4785884286575</v>
      </c>
      <c r="AT5" s="50">
        <f t="shared" si="22"/>
        <v>1282.6281601972307</v>
      </c>
      <c r="AU5" s="51">
        <f t="shared" si="23"/>
        <v>1308.2807234011752</v>
      </c>
    </row>
    <row r="6" spans="1:47" ht="14.45" x14ac:dyDescent="0.35">
      <c r="A6" s="48">
        <f>'2015 Pension Calculation'!E22</f>
        <v>30300.749999999993</v>
      </c>
      <c r="B6" s="49">
        <v>3</v>
      </c>
      <c r="C6" s="52"/>
      <c r="D6" s="52"/>
      <c r="E6" s="50">
        <f>$A6*Variables!$C$2</f>
        <v>561.12499999999989</v>
      </c>
      <c r="F6" s="50">
        <f t="shared" ref="F6:Y6" si="25">(E6*$A$1)+E6</f>
        <v>572.34749999999985</v>
      </c>
      <c r="G6" s="50">
        <f t="shared" si="25"/>
        <v>583.79444999999987</v>
      </c>
      <c r="H6" s="50">
        <f t="shared" si="25"/>
        <v>595.47033899999985</v>
      </c>
      <c r="I6" s="50">
        <f t="shared" si="25"/>
        <v>607.37974577999989</v>
      </c>
      <c r="J6" s="50">
        <f t="shared" si="25"/>
        <v>619.52734069559995</v>
      </c>
      <c r="K6" s="50">
        <f t="shared" si="25"/>
        <v>631.91788750951196</v>
      </c>
      <c r="L6" s="50">
        <f t="shared" si="25"/>
        <v>644.55624525970222</v>
      </c>
      <c r="M6" s="50">
        <f t="shared" si="25"/>
        <v>657.44737016489626</v>
      </c>
      <c r="N6" s="50">
        <f t="shared" si="25"/>
        <v>670.59631756819419</v>
      </c>
      <c r="O6" s="50">
        <f t="shared" si="25"/>
        <v>684.00824391955803</v>
      </c>
      <c r="P6" s="50">
        <f t="shared" si="25"/>
        <v>697.68840879794914</v>
      </c>
      <c r="Q6" s="50">
        <f t="shared" si="25"/>
        <v>711.64217697390814</v>
      </c>
      <c r="R6" s="50">
        <f t="shared" si="25"/>
        <v>725.87502051338629</v>
      </c>
      <c r="S6" s="50">
        <f t="shared" si="25"/>
        <v>740.39252092365405</v>
      </c>
      <c r="T6" s="50">
        <f t="shared" si="25"/>
        <v>755.20037134212714</v>
      </c>
      <c r="U6" s="50">
        <f t="shared" si="25"/>
        <v>770.30437876896963</v>
      </c>
      <c r="V6" s="50">
        <f t="shared" si="25"/>
        <v>785.71046634434902</v>
      </c>
      <c r="W6" s="50">
        <f t="shared" si="25"/>
        <v>801.42467567123595</v>
      </c>
      <c r="X6" s="50">
        <f t="shared" si="25"/>
        <v>817.45316918466062</v>
      </c>
      <c r="Y6" s="50">
        <f t="shared" si="25"/>
        <v>833.80223256835382</v>
      </c>
      <c r="Z6" s="50">
        <f t="shared" si="2"/>
        <v>850.47827721972089</v>
      </c>
      <c r="AA6" s="50">
        <f t="shared" si="3"/>
        <v>867.48784276411527</v>
      </c>
      <c r="AB6" s="50">
        <f t="shared" si="4"/>
        <v>884.83759961939757</v>
      </c>
      <c r="AC6" s="50">
        <f t="shared" si="5"/>
        <v>902.5343516117855</v>
      </c>
      <c r="AD6" s="50">
        <f t="shared" si="6"/>
        <v>920.58503864402121</v>
      </c>
      <c r="AE6" s="50">
        <f t="shared" si="7"/>
        <v>938.99673941690162</v>
      </c>
      <c r="AF6" s="50">
        <f t="shared" si="8"/>
        <v>957.7766742052396</v>
      </c>
      <c r="AG6" s="50">
        <f t="shared" si="9"/>
        <v>976.93220768934441</v>
      </c>
      <c r="AH6" s="50">
        <f t="shared" si="10"/>
        <v>996.4708518431313</v>
      </c>
      <c r="AI6" s="50">
        <f t="shared" si="11"/>
        <v>1016.400268879994</v>
      </c>
      <c r="AJ6" s="50">
        <f t="shared" si="12"/>
        <v>1036.728274257594</v>
      </c>
      <c r="AK6" s="50">
        <f t="shared" si="13"/>
        <v>1057.4628397427459</v>
      </c>
      <c r="AL6" s="50">
        <f t="shared" si="14"/>
        <v>1078.6120965376008</v>
      </c>
      <c r="AM6" s="50">
        <f t="shared" si="15"/>
        <v>1100.1843384683527</v>
      </c>
      <c r="AN6" s="50">
        <f t="shared" si="16"/>
        <v>1122.1880252377198</v>
      </c>
      <c r="AO6" s="50">
        <f t="shared" si="17"/>
        <v>1144.6317857424742</v>
      </c>
      <c r="AP6" s="50">
        <f t="shared" si="18"/>
        <v>1167.5244214573238</v>
      </c>
      <c r="AQ6" s="50">
        <f t="shared" si="19"/>
        <v>1190.8749098864703</v>
      </c>
      <c r="AR6" s="50">
        <f t="shared" si="20"/>
        <v>1214.6924080841998</v>
      </c>
      <c r="AS6" s="50">
        <f t="shared" si="21"/>
        <v>1238.9862562458839</v>
      </c>
      <c r="AT6" s="50">
        <f t="shared" si="22"/>
        <v>1263.7659813708015</v>
      </c>
      <c r="AU6" s="51">
        <f t="shared" si="23"/>
        <v>1289.0413009982176</v>
      </c>
    </row>
    <row r="7" spans="1:47" ht="14.45" x14ac:dyDescent="0.35">
      <c r="A7" s="48">
        <f>'2015 Pension Calculation'!E23</f>
        <v>30452.253749999989</v>
      </c>
      <c r="B7" s="49">
        <v>4</v>
      </c>
      <c r="C7" s="52"/>
      <c r="D7" s="52"/>
      <c r="E7" s="52"/>
      <c r="F7" s="50">
        <f>$A7*Variables!$C$2</f>
        <v>563.93062499999974</v>
      </c>
      <c r="G7" s="50">
        <f t="shared" ref="G7:Y7" si="26">(F7*$A$1)+F7</f>
        <v>575.20923749999974</v>
      </c>
      <c r="H7" s="50">
        <f t="shared" si="26"/>
        <v>586.71342224999978</v>
      </c>
      <c r="I7" s="50">
        <f t="shared" si="26"/>
        <v>598.44769069499978</v>
      </c>
      <c r="J7" s="50">
        <f t="shared" si="26"/>
        <v>610.41664450889982</v>
      </c>
      <c r="K7" s="50">
        <f t="shared" si="26"/>
        <v>622.62497739907781</v>
      </c>
      <c r="L7" s="50">
        <f t="shared" si="26"/>
        <v>635.07747694705938</v>
      </c>
      <c r="M7" s="50">
        <f t="shared" si="26"/>
        <v>647.77902648600059</v>
      </c>
      <c r="N7" s="50">
        <f t="shared" si="26"/>
        <v>660.7346070157206</v>
      </c>
      <c r="O7" s="50">
        <f t="shared" si="26"/>
        <v>673.94929915603507</v>
      </c>
      <c r="P7" s="50">
        <f t="shared" si="26"/>
        <v>687.42828513915572</v>
      </c>
      <c r="Q7" s="50">
        <f t="shared" si="26"/>
        <v>701.17685084193886</v>
      </c>
      <c r="R7" s="50">
        <f t="shared" si="26"/>
        <v>715.20038785877762</v>
      </c>
      <c r="S7" s="50">
        <f t="shared" si="26"/>
        <v>729.50439561595317</v>
      </c>
      <c r="T7" s="50">
        <f t="shared" si="26"/>
        <v>744.09448352827224</v>
      </c>
      <c r="U7" s="50">
        <f t="shared" si="26"/>
        <v>758.97637319883768</v>
      </c>
      <c r="V7" s="50">
        <f t="shared" si="26"/>
        <v>774.15590066281447</v>
      </c>
      <c r="W7" s="50">
        <f t="shared" si="26"/>
        <v>789.6390186760708</v>
      </c>
      <c r="X7" s="50">
        <f t="shared" si="26"/>
        <v>805.4317990495922</v>
      </c>
      <c r="Y7" s="50">
        <f t="shared" si="26"/>
        <v>821.54043503058404</v>
      </c>
      <c r="Z7" s="50">
        <f t="shared" si="2"/>
        <v>837.97124373119573</v>
      </c>
      <c r="AA7" s="50">
        <f t="shared" si="3"/>
        <v>854.73066860581969</v>
      </c>
      <c r="AB7" s="50">
        <f t="shared" si="4"/>
        <v>871.82528197793613</v>
      </c>
      <c r="AC7" s="50">
        <f t="shared" si="5"/>
        <v>889.26178761749486</v>
      </c>
      <c r="AD7" s="50">
        <f t="shared" si="6"/>
        <v>907.04702336984474</v>
      </c>
      <c r="AE7" s="50">
        <f t="shared" si="7"/>
        <v>925.18796383724168</v>
      </c>
      <c r="AF7" s="50">
        <f t="shared" si="8"/>
        <v>943.69172311398654</v>
      </c>
      <c r="AG7" s="50">
        <f t="shared" si="9"/>
        <v>962.56555757626631</v>
      </c>
      <c r="AH7" s="50">
        <f t="shared" si="10"/>
        <v>981.81686872779164</v>
      </c>
      <c r="AI7" s="50">
        <f t="shared" si="11"/>
        <v>1001.4532061023475</v>
      </c>
      <c r="AJ7" s="50">
        <f t="shared" si="12"/>
        <v>1021.4822702243945</v>
      </c>
      <c r="AK7" s="50">
        <f t="shared" si="13"/>
        <v>1041.9119156288823</v>
      </c>
      <c r="AL7" s="50">
        <f t="shared" si="14"/>
        <v>1062.75015394146</v>
      </c>
      <c r="AM7" s="50">
        <f t="shared" si="15"/>
        <v>1084.0051570202893</v>
      </c>
      <c r="AN7" s="50">
        <f t="shared" si="16"/>
        <v>1105.6852601606952</v>
      </c>
      <c r="AO7" s="50">
        <f t="shared" si="17"/>
        <v>1127.798965363909</v>
      </c>
      <c r="AP7" s="50">
        <f t="shared" si="18"/>
        <v>1150.3549446711872</v>
      </c>
      <c r="AQ7" s="50">
        <f t="shared" si="19"/>
        <v>1173.362043564611</v>
      </c>
      <c r="AR7" s="50">
        <f t="shared" si="20"/>
        <v>1196.8292844359032</v>
      </c>
      <c r="AS7" s="50">
        <f t="shared" si="21"/>
        <v>1220.7658701246212</v>
      </c>
      <c r="AT7" s="50">
        <f t="shared" si="22"/>
        <v>1245.1811875271137</v>
      </c>
      <c r="AU7" s="51">
        <f t="shared" si="23"/>
        <v>1270.0848112776559</v>
      </c>
    </row>
    <row r="8" spans="1:47" ht="14.45" x14ac:dyDescent="0.35">
      <c r="A8" s="48">
        <f>'2015 Pension Calculation'!E24</f>
        <v>30604.515018749986</v>
      </c>
      <c r="B8" s="49">
        <v>5</v>
      </c>
      <c r="C8" s="52"/>
      <c r="D8" s="52"/>
      <c r="E8" s="52"/>
      <c r="F8" s="52"/>
      <c r="G8" s="50">
        <f>$A8*Variables!$C$2</f>
        <v>566.75027812499968</v>
      </c>
      <c r="H8" s="50">
        <f t="shared" ref="H8:Y8" si="27">(G8*$A$1)+G8</f>
        <v>578.08528368749967</v>
      </c>
      <c r="I8" s="50">
        <f t="shared" si="27"/>
        <v>589.64698936124967</v>
      </c>
      <c r="J8" s="50">
        <f t="shared" si="27"/>
        <v>601.43992914847468</v>
      </c>
      <c r="K8" s="50">
        <f t="shared" si="27"/>
        <v>613.46872773144412</v>
      </c>
      <c r="L8" s="50">
        <f t="shared" si="27"/>
        <v>625.73810228607294</v>
      </c>
      <c r="M8" s="50">
        <f t="shared" si="27"/>
        <v>638.2528643317944</v>
      </c>
      <c r="N8" s="50">
        <f t="shared" si="27"/>
        <v>651.01792161843025</v>
      </c>
      <c r="O8" s="50">
        <f t="shared" si="27"/>
        <v>664.0382800507989</v>
      </c>
      <c r="P8" s="50">
        <f t="shared" si="27"/>
        <v>677.31904565181492</v>
      </c>
      <c r="Q8" s="50">
        <f t="shared" si="27"/>
        <v>690.86542656485119</v>
      </c>
      <c r="R8" s="50">
        <f t="shared" si="27"/>
        <v>704.68273509614824</v>
      </c>
      <c r="S8" s="50">
        <f t="shared" si="27"/>
        <v>718.77638979807125</v>
      </c>
      <c r="T8" s="50">
        <f t="shared" si="27"/>
        <v>733.15191759403262</v>
      </c>
      <c r="U8" s="50">
        <f t="shared" si="27"/>
        <v>747.81495594591331</v>
      </c>
      <c r="V8" s="50">
        <f t="shared" si="27"/>
        <v>762.77125506483162</v>
      </c>
      <c r="W8" s="50">
        <f t="shared" si="27"/>
        <v>778.02668016612824</v>
      </c>
      <c r="X8" s="50">
        <f t="shared" si="27"/>
        <v>793.58721376945084</v>
      </c>
      <c r="Y8" s="50">
        <f t="shared" si="27"/>
        <v>809.45895804483985</v>
      </c>
      <c r="Z8" s="50">
        <f t="shared" si="2"/>
        <v>825.64813720573659</v>
      </c>
      <c r="AA8" s="50">
        <f t="shared" si="3"/>
        <v>842.16109994985129</v>
      </c>
      <c r="AB8" s="50">
        <f t="shared" si="4"/>
        <v>859.00432194884831</v>
      </c>
      <c r="AC8" s="50">
        <f t="shared" si="5"/>
        <v>876.18440838782533</v>
      </c>
      <c r="AD8" s="50">
        <f t="shared" si="6"/>
        <v>893.70809655558185</v>
      </c>
      <c r="AE8" s="50">
        <f t="shared" si="7"/>
        <v>911.58225848669349</v>
      </c>
      <c r="AF8" s="50">
        <f t="shared" si="8"/>
        <v>929.81390365642733</v>
      </c>
      <c r="AG8" s="50">
        <f t="shared" si="9"/>
        <v>948.41018172955592</v>
      </c>
      <c r="AH8" s="50">
        <f t="shared" si="10"/>
        <v>967.37838536414699</v>
      </c>
      <c r="AI8" s="50">
        <f t="shared" si="11"/>
        <v>986.7259530714299</v>
      </c>
      <c r="AJ8" s="50">
        <f t="shared" si="12"/>
        <v>1006.4604721328585</v>
      </c>
      <c r="AK8" s="50">
        <f t="shared" si="13"/>
        <v>1026.5896815755157</v>
      </c>
      <c r="AL8" s="50">
        <f t="shared" si="14"/>
        <v>1047.1214752070259</v>
      </c>
      <c r="AM8" s="50">
        <f t="shared" si="15"/>
        <v>1068.0639047111665</v>
      </c>
      <c r="AN8" s="50">
        <f t="shared" si="16"/>
        <v>1089.4251828053898</v>
      </c>
      <c r="AO8" s="50">
        <f t="shared" si="17"/>
        <v>1111.2136864614977</v>
      </c>
      <c r="AP8" s="50">
        <f t="shared" si="18"/>
        <v>1133.4379601907276</v>
      </c>
      <c r="AQ8" s="50">
        <f t="shared" si="19"/>
        <v>1156.1067193945421</v>
      </c>
      <c r="AR8" s="50">
        <f t="shared" si="20"/>
        <v>1179.2288537824329</v>
      </c>
      <c r="AS8" s="50">
        <f t="shared" si="21"/>
        <v>1202.8134308580816</v>
      </c>
      <c r="AT8" s="50">
        <f t="shared" si="22"/>
        <v>1226.8696994752431</v>
      </c>
      <c r="AU8" s="51">
        <f t="shared" si="23"/>
        <v>1251.407093464748</v>
      </c>
    </row>
    <row r="9" spans="1:47" ht="14.45" x14ac:dyDescent="0.35">
      <c r="A9" s="48">
        <f>'2015 Pension Calculation'!E25</f>
        <v>30757.537593843732</v>
      </c>
      <c r="B9" s="49">
        <v>6</v>
      </c>
      <c r="C9" s="52"/>
      <c r="D9" s="52"/>
      <c r="E9" s="52"/>
      <c r="F9" s="52"/>
      <c r="G9" s="52"/>
      <c r="H9" s="50">
        <f>$A9*Variables!$C$2</f>
        <v>569.58402951562459</v>
      </c>
      <c r="I9" s="50">
        <f t="shared" ref="I9:Y9" si="28">(H9*$A$1)+H9</f>
        <v>580.97571010593708</v>
      </c>
      <c r="J9" s="50">
        <f t="shared" si="28"/>
        <v>592.59522430805578</v>
      </c>
      <c r="K9" s="50">
        <f t="shared" si="28"/>
        <v>604.44712879421684</v>
      </c>
      <c r="L9" s="50">
        <f t="shared" si="28"/>
        <v>616.53607137010113</v>
      </c>
      <c r="M9" s="50">
        <f t="shared" si="28"/>
        <v>628.86679279750319</v>
      </c>
      <c r="N9" s="50">
        <f t="shared" si="28"/>
        <v>641.44412865345328</v>
      </c>
      <c r="O9" s="50">
        <f t="shared" si="28"/>
        <v>654.27301122652239</v>
      </c>
      <c r="P9" s="50">
        <f t="shared" si="28"/>
        <v>667.35847145105288</v>
      </c>
      <c r="Q9" s="50">
        <f t="shared" si="28"/>
        <v>680.70564088007393</v>
      </c>
      <c r="R9" s="50">
        <f t="shared" si="28"/>
        <v>694.31975369767542</v>
      </c>
      <c r="S9" s="50">
        <f t="shared" si="28"/>
        <v>708.20614877162893</v>
      </c>
      <c r="T9" s="50">
        <f t="shared" si="28"/>
        <v>722.37027174706157</v>
      </c>
      <c r="U9" s="50">
        <f t="shared" si="28"/>
        <v>736.81767718200285</v>
      </c>
      <c r="V9" s="50">
        <f t="shared" si="28"/>
        <v>751.55403072564286</v>
      </c>
      <c r="W9" s="50">
        <f t="shared" si="28"/>
        <v>766.58511134015566</v>
      </c>
      <c r="X9" s="50">
        <f t="shared" si="28"/>
        <v>781.91681356695881</v>
      </c>
      <c r="Y9" s="50">
        <f t="shared" si="28"/>
        <v>797.55514983829801</v>
      </c>
      <c r="Z9" s="50">
        <f t="shared" si="2"/>
        <v>813.50625283506395</v>
      </c>
      <c r="AA9" s="50">
        <f t="shared" si="3"/>
        <v>829.77637789176526</v>
      </c>
      <c r="AB9" s="50">
        <f t="shared" si="4"/>
        <v>846.3719054496006</v>
      </c>
      <c r="AC9" s="50">
        <f t="shared" si="5"/>
        <v>863.29934355859257</v>
      </c>
      <c r="AD9" s="50">
        <f t="shared" si="6"/>
        <v>880.56533042976446</v>
      </c>
      <c r="AE9" s="50">
        <f t="shared" si="7"/>
        <v>898.17663703835979</v>
      </c>
      <c r="AF9" s="50">
        <f t="shared" si="8"/>
        <v>916.14016977912695</v>
      </c>
      <c r="AG9" s="50">
        <f t="shared" si="9"/>
        <v>934.46297317470953</v>
      </c>
      <c r="AH9" s="50">
        <f t="shared" si="10"/>
        <v>953.15223263820371</v>
      </c>
      <c r="AI9" s="50">
        <f t="shared" si="11"/>
        <v>972.21527729096783</v>
      </c>
      <c r="AJ9" s="50">
        <f t="shared" si="12"/>
        <v>991.65958283678719</v>
      </c>
      <c r="AK9" s="50">
        <f t="shared" si="13"/>
        <v>1011.4927744935229</v>
      </c>
      <c r="AL9" s="50">
        <f t="shared" si="14"/>
        <v>1031.7226299833933</v>
      </c>
      <c r="AM9" s="50">
        <f t="shared" si="15"/>
        <v>1052.3570825830611</v>
      </c>
      <c r="AN9" s="50">
        <f t="shared" si="16"/>
        <v>1073.4042242347223</v>
      </c>
      <c r="AO9" s="50">
        <f t="shared" si="17"/>
        <v>1094.8723087194167</v>
      </c>
      <c r="AP9" s="50">
        <f t="shared" si="18"/>
        <v>1116.7697548938049</v>
      </c>
      <c r="AQ9" s="50">
        <f t="shared" si="19"/>
        <v>1139.1051499916809</v>
      </c>
      <c r="AR9" s="50">
        <f t="shared" si="20"/>
        <v>1161.8872529915145</v>
      </c>
      <c r="AS9" s="50">
        <f t="shared" si="21"/>
        <v>1185.1249980513448</v>
      </c>
      <c r="AT9" s="50">
        <f t="shared" si="22"/>
        <v>1208.8274980123717</v>
      </c>
      <c r="AU9" s="51">
        <f t="shared" si="23"/>
        <v>1233.0040479726192</v>
      </c>
    </row>
    <row r="10" spans="1:47" ht="14.45" x14ac:dyDescent="0.35">
      <c r="A10" s="48">
        <f>'2015 Pension Calculation'!E26</f>
        <v>30911.325281812948</v>
      </c>
      <c r="B10" s="49">
        <v>7</v>
      </c>
      <c r="C10" s="52"/>
      <c r="D10" s="52"/>
      <c r="E10" s="52"/>
      <c r="F10" s="52"/>
      <c r="G10" s="52"/>
      <c r="H10" s="52"/>
      <c r="I10" s="50">
        <f>$A10*Variables!$C$2</f>
        <v>572.43194966320266</v>
      </c>
      <c r="J10" s="50">
        <f t="shared" ref="J10:Y10" si="29">(I10*$A$1)+I10</f>
        <v>583.88058865646667</v>
      </c>
      <c r="K10" s="50">
        <f t="shared" si="29"/>
        <v>595.55820042959601</v>
      </c>
      <c r="L10" s="50">
        <f t="shared" si="29"/>
        <v>607.46936443818788</v>
      </c>
      <c r="M10" s="50">
        <f t="shared" si="29"/>
        <v>619.61875172695159</v>
      </c>
      <c r="N10" s="50">
        <f t="shared" si="29"/>
        <v>632.01112676149057</v>
      </c>
      <c r="O10" s="50">
        <f t="shared" si="29"/>
        <v>644.65134929672035</v>
      </c>
      <c r="P10" s="50">
        <f t="shared" si="29"/>
        <v>657.54437628265475</v>
      </c>
      <c r="Q10" s="50">
        <f t="shared" si="29"/>
        <v>670.6952638083078</v>
      </c>
      <c r="R10" s="50">
        <f t="shared" si="29"/>
        <v>684.10916908447393</v>
      </c>
      <c r="S10" s="50">
        <f t="shared" si="29"/>
        <v>697.7913524661634</v>
      </c>
      <c r="T10" s="50">
        <f t="shared" si="29"/>
        <v>711.74717951548666</v>
      </c>
      <c r="U10" s="50">
        <f t="shared" si="29"/>
        <v>725.9821231057964</v>
      </c>
      <c r="V10" s="50">
        <f t="shared" si="29"/>
        <v>740.50176556791234</v>
      </c>
      <c r="W10" s="50">
        <f t="shared" si="29"/>
        <v>755.31180087927055</v>
      </c>
      <c r="X10" s="50">
        <f t="shared" si="29"/>
        <v>770.41803689685594</v>
      </c>
      <c r="Y10" s="50">
        <f t="shared" si="29"/>
        <v>785.82639763479301</v>
      </c>
      <c r="Z10" s="50">
        <f t="shared" si="2"/>
        <v>801.54292558748887</v>
      </c>
      <c r="AA10" s="50">
        <f t="shared" si="3"/>
        <v>817.57378409923865</v>
      </c>
      <c r="AB10" s="50">
        <f t="shared" si="4"/>
        <v>833.92525978122342</v>
      </c>
      <c r="AC10" s="50">
        <f t="shared" si="5"/>
        <v>850.60376497684786</v>
      </c>
      <c r="AD10" s="50">
        <f t="shared" si="6"/>
        <v>867.6158402763848</v>
      </c>
      <c r="AE10" s="50">
        <f t="shared" si="7"/>
        <v>884.96815708191252</v>
      </c>
      <c r="AF10" s="50">
        <f t="shared" si="8"/>
        <v>902.66752022355081</v>
      </c>
      <c r="AG10" s="50">
        <f t="shared" si="9"/>
        <v>920.72087062802177</v>
      </c>
      <c r="AH10" s="50">
        <f t="shared" si="10"/>
        <v>939.13528804058217</v>
      </c>
      <c r="AI10" s="50">
        <f t="shared" si="11"/>
        <v>957.91799380139378</v>
      </c>
      <c r="AJ10" s="50">
        <f t="shared" si="12"/>
        <v>977.07635367742171</v>
      </c>
      <c r="AK10" s="50">
        <f t="shared" si="13"/>
        <v>996.61788075097013</v>
      </c>
      <c r="AL10" s="50">
        <f t="shared" si="14"/>
        <v>1016.5502383659896</v>
      </c>
      <c r="AM10" s="50">
        <f t="shared" si="15"/>
        <v>1036.8812431333095</v>
      </c>
      <c r="AN10" s="50">
        <f t="shared" si="16"/>
        <v>1057.6188679959757</v>
      </c>
      <c r="AO10" s="50">
        <f t="shared" si="17"/>
        <v>1078.7712453558952</v>
      </c>
      <c r="AP10" s="50">
        <f t="shared" si="18"/>
        <v>1100.346670263013</v>
      </c>
      <c r="AQ10" s="50">
        <f t="shared" si="19"/>
        <v>1122.3536036682733</v>
      </c>
      <c r="AR10" s="50">
        <f t="shared" si="20"/>
        <v>1144.8006757416388</v>
      </c>
      <c r="AS10" s="50">
        <f t="shared" si="21"/>
        <v>1167.6966892564715</v>
      </c>
      <c r="AT10" s="50">
        <f t="shared" si="22"/>
        <v>1191.0506230416008</v>
      </c>
      <c r="AU10" s="51">
        <f t="shared" si="23"/>
        <v>1214.8716355024328</v>
      </c>
    </row>
    <row r="11" spans="1:47" ht="14.45" x14ac:dyDescent="0.35">
      <c r="A11" s="48">
        <f>'2015 Pension Calculation'!E27</f>
        <v>31065.881908222011</v>
      </c>
      <c r="B11" s="49">
        <v>8</v>
      </c>
      <c r="C11" s="52"/>
      <c r="D11" s="52"/>
      <c r="E11" s="52"/>
      <c r="F11" s="52"/>
      <c r="G11" s="52"/>
      <c r="H11" s="52"/>
      <c r="I11" s="52"/>
      <c r="J11" s="50">
        <f>$A11*Variables!$C$2</f>
        <v>575.29410941151866</v>
      </c>
      <c r="K11" s="50">
        <f t="shared" ref="K11:Y11" si="30">(J11*$A$1)+J11</f>
        <v>586.79999159974909</v>
      </c>
      <c r="L11" s="50">
        <f t="shared" si="30"/>
        <v>598.53599143174404</v>
      </c>
      <c r="M11" s="50">
        <f t="shared" si="30"/>
        <v>610.50671126037889</v>
      </c>
      <c r="N11" s="50">
        <f t="shared" si="30"/>
        <v>622.71684548558642</v>
      </c>
      <c r="O11" s="50">
        <f t="shared" si="30"/>
        <v>635.17118239529816</v>
      </c>
      <c r="P11" s="50">
        <f t="shared" si="30"/>
        <v>647.87460604320415</v>
      </c>
      <c r="Q11" s="50">
        <f t="shared" si="30"/>
        <v>660.83209816406827</v>
      </c>
      <c r="R11" s="50">
        <f t="shared" si="30"/>
        <v>674.04874012734967</v>
      </c>
      <c r="S11" s="50">
        <f t="shared" si="30"/>
        <v>687.52971492989661</v>
      </c>
      <c r="T11" s="50">
        <f t="shared" si="30"/>
        <v>701.2803092284945</v>
      </c>
      <c r="U11" s="50">
        <f t="shared" si="30"/>
        <v>715.30591541306444</v>
      </c>
      <c r="V11" s="50">
        <f t="shared" si="30"/>
        <v>729.6120337213257</v>
      </c>
      <c r="W11" s="50">
        <f t="shared" si="30"/>
        <v>744.20427439575224</v>
      </c>
      <c r="X11" s="50">
        <f t="shared" si="30"/>
        <v>759.08835988366729</v>
      </c>
      <c r="Y11" s="50">
        <f t="shared" si="30"/>
        <v>774.27012708134066</v>
      </c>
      <c r="Z11" s="50">
        <f t="shared" si="2"/>
        <v>789.75552962296752</v>
      </c>
      <c r="AA11" s="50">
        <f t="shared" si="3"/>
        <v>805.55064021542682</v>
      </c>
      <c r="AB11" s="50">
        <f t="shared" si="4"/>
        <v>821.66165301973535</v>
      </c>
      <c r="AC11" s="50">
        <f t="shared" si="5"/>
        <v>838.0948860801301</v>
      </c>
      <c r="AD11" s="50">
        <f t="shared" si="6"/>
        <v>854.85678380173272</v>
      </c>
      <c r="AE11" s="50">
        <f t="shared" si="7"/>
        <v>871.95391947776739</v>
      </c>
      <c r="AF11" s="50">
        <f t="shared" si="8"/>
        <v>889.39299786732272</v>
      </c>
      <c r="AG11" s="50">
        <f t="shared" si="9"/>
        <v>907.18085782466915</v>
      </c>
      <c r="AH11" s="50">
        <f t="shared" si="10"/>
        <v>925.32447498116255</v>
      </c>
      <c r="AI11" s="50">
        <f t="shared" si="11"/>
        <v>943.83096448078584</v>
      </c>
      <c r="AJ11" s="50">
        <f t="shared" si="12"/>
        <v>962.70758377040158</v>
      </c>
      <c r="AK11" s="50">
        <f t="shared" si="13"/>
        <v>981.96173544580961</v>
      </c>
      <c r="AL11" s="50">
        <f t="shared" si="14"/>
        <v>1001.6009701547258</v>
      </c>
      <c r="AM11" s="50">
        <f t="shared" si="15"/>
        <v>1021.6329895578203</v>
      </c>
      <c r="AN11" s="50">
        <f t="shared" si="16"/>
        <v>1042.0656493489766</v>
      </c>
      <c r="AO11" s="50">
        <f t="shared" si="17"/>
        <v>1062.9069623359562</v>
      </c>
      <c r="AP11" s="50">
        <f t="shared" si="18"/>
        <v>1084.1651015826753</v>
      </c>
      <c r="AQ11" s="50">
        <f t="shared" si="19"/>
        <v>1105.8484036143288</v>
      </c>
      <c r="AR11" s="50">
        <f t="shared" si="20"/>
        <v>1127.9653716866155</v>
      </c>
      <c r="AS11" s="50">
        <f t="shared" si="21"/>
        <v>1150.5246791203479</v>
      </c>
      <c r="AT11" s="50">
        <f t="shared" si="22"/>
        <v>1173.5351727027548</v>
      </c>
      <c r="AU11" s="51">
        <f t="shared" si="23"/>
        <v>1197.00587615681</v>
      </c>
    </row>
    <row r="12" spans="1:47" ht="14.45" x14ac:dyDescent="0.35">
      <c r="A12" s="48">
        <f>'2015 Pension Calculation'!E28</f>
        <v>31221.211317763118</v>
      </c>
      <c r="B12" s="49">
        <v>9</v>
      </c>
      <c r="C12" s="52"/>
      <c r="D12" s="52"/>
      <c r="E12" s="52"/>
      <c r="F12" s="52"/>
      <c r="G12" s="52"/>
      <c r="H12" s="52"/>
      <c r="I12" s="52"/>
      <c r="J12" s="52"/>
      <c r="K12" s="50">
        <f>$A12*Variables!$C$2</f>
        <v>578.17057995857624</v>
      </c>
      <c r="L12" s="50">
        <f t="shared" ref="L12:Y12" si="31">(K12*$A$1)+K12</f>
        <v>589.7339915577478</v>
      </c>
      <c r="M12" s="50">
        <f t="shared" si="31"/>
        <v>601.52867138890281</v>
      </c>
      <c r="N12" s="50">
        <f t="shared" si="31"/>
        <v>613.55924481668092</v>
      </c>
      <c r="O12" s="50">
        <f t="shared" si="31"/>
        <v>625.8304297130145</v>
      </c>
      <c r="P12" s="50">
        <f t="shared" si="31"/>
        <v>638.34703830727483</v>
      </c>
      <c r="Q12" s="50">
        <f t="shared" si="31"/>
        <v>651.1139790734203</v>
      </c>
      <c r="R12" s="50">
        <f t="shared" si="31"/>
        <v>664.13625865488871</v>
      </c>
      <c r="S12" s="50">
        <f t="shared" si="31"/>
        <v>677.41898382798649</v>
      </c>
      <c r="T12" s="50">
        <f t="shared" si="31"/>
        <v>690.96736350454626</v>
      </c>
      <c r="U12" s="50">
        <f t="shared" si="31"/>
        <v>704.78671077463719</v>
      </c>
      <c r="V12" s="50">
        <f t="shared" si="31"/>
        <v>718.8824449901299</v>
      </c>
      <c r="W12" s="50">
        <f t="shared" si="31"/>
        <v>733.26009388993248</v>
      </c>
      <c r="X12" s="50">
        <f t="shared" si="31"/>
        <v>747.92529576773109</v>
      </c>
      <c r="Y12" s="50">
        <f t="shared" si="31"/>
        <v>762.88380168308572</v>
      </c>
      <c r="Z12" s="50">
        <f t="shared" si="2"/>
        <v>778.14147771674743</v>
      </c>
      <c r="AA12" s="50">
        <f t="shared" si="3"/>
        <v>793.70430727108237</v>
      </c>
      <c r="AB12" s="50">
        <f t="shared" si="4"/>
        <v>809.57839341650401</v>
      </c>
      <c r="AC12" s="50">
        <f t="shared" si="5"/>
        <v>825.76996128483404</v>
      </c>
      <c r="AD12" s="50">
        <f t="shared" si="6"/>
        <v>842.28536051053072</v>
      </c>
      <c r="AE12" s="50">
        <f t="shared" si="7"/>
        <v>859.13106772074138</v>
      </c>
      <c r="AF12" s="50">
        <f t="shared" si="8"/>
        <v>876.31368907515616</v>
      </c>
      <c r="AG12" s="50">
        <f t="shared" si="9"/>
        <v>893.83996285665933</v>
      </c>
      <c r="AH12" s="50">
        <f t="shared" si="10"/>
        <v>911.71676211379247</v>
      </c>
      <c r="AI12" s="50">
        <f t="shared" si="11"/>
        <v>929.95109735606832</v>
      </c>
      <c r="AJ12" s="50">
        <f t="shared" si="12"/>
        <v>948.55011930318972</v>
      </c>
      <c r="AK12" s="50">
        <f t="shared" si="13"/>
        <v>967.5211216892535</v>
      </c>
      <c r="AL12" s="50">
        <f t="shared" si="14"/>
        <v>986.87154412303857</v>
      </c>
      <c r="AM12" s="50">
        <f t="shared" si="15"/>
        <v>1006.6089750054994</v>
      </c>
      <c r="AN12" s="50">
        <f t="shared" si="16"/>
        <v>1026.7411545056093</v>
      </c>
      <c r="AO12" s="50">
        <f t="shared" si="17"/>
        <v>1047.2759775957215</v>
      </c>
      <c r="AP12" s="50">
        <f t="shared" si="18"/>
        <v>1068.221497147636</v>
      </c>
      <c r="AQ12" s="50">
        <f t="shared" si="19"/>
        <v>1089.5859270905887</v>
      </c>
      <c r="AR12" s="50">
        <f t="shared" si="20"/>
        <v>1111.3776456324006</v>
      </c>
      <c r="AS12" s="50">
        <f t="shared" si="21"/>
        <v>1133.6051985450486</v>
      </c>
      <c r="AT12" s="50">
        <f t="shared" si="22"/>
        <v>1156.2773025159495</v>
      </c>
      <c r="AU12" s="51">
        <f t="shared" si="23"/>
        <v>1179.4028485662684</v>
      </c>
    </row>
    <row r="13" spans="1:47" ht="14.45" x14ac:dyDescent="0.35">
      <c r="A13" s="48">
        <f>'2015 Pension Calculation'!E29</f>
        <v>31377.317374351929</v>
      </c>
      <c r="B13" s="49">
        <v>10</v>
      </c>
      <c r="C13" s="52"/>
      <c r="D13" s="52"/>
      <c r="E13" s="52"/>
      <c r="F13" s="52"/>
      <c r="G13" s="52"/>
      <c r="H13" s="52"/>
      <c r="I13" s="52"/>
      <c r="J13" s="52"/>
      <c r="K13" s="52"/>
      <c r="L13" s="50">
        <f>$A13*Variables!$C$2</f>
        <v>581.06143285836902</v>
      </c>
      <c r="M13" s="50">
        <f t="shared" ref="M13:Y13" si="32">(L13*$A$1)+L13</f>
        <v>592.68266151553644</v>
      </c>
      <c r="N13" s="50">
        <f t="shared" si="32"/>
        <v>604.53631474584722</v>
      </c>
      <c r="O13" s="50">
        <f t="shared" si="32"/>
        <v>616.6270410407642</v>
      </c>
      <c r="P13" s="50">
        <f t="shared" si="32"/>
        <v>628.95958186157952</v>
      </c>
      <c r="Q13" s="50">
        <f t="shared" si="32"/>
        <v>641.53877349881111</v>
      </c>
      <c r="R13" s="50">
        <f t="shared" si="32"/>
        <v>654.36954896878729</v>
      </c>
      <c r="S13" s="50">
        <f t="shared" si="32"/>
        <v>667.45693994816304</v>
      </c>
      <c r="T13" s="50">
        <f t="shared" si="32"/>
        <v>680.80607874712632</v>
      </c>
      <c r="U13" s="50">
        <f t="shared" si="32"/>
        <v>694.42220032206887</v>
      </c>
      <c r="V13" s="50">
        <f t="shared" si="32"/>
        <v>708.31064432851031</v>
      </c>
      <c r="W13" s="50">
        <f t="shared" si="32"/>
        <v>722.47685721508049</v>
      </c>
      <c r="X13" s="50">
        <f t="shared" si="32"/>
        <v>736.92639435938213</v>
      </c>
      <c r="Y13" s="50">
        <f t="shared" si="32"/>
        <v>751.66492224656974</v>
      </c>
      <c r="Z13" s="50">
        <f t="shared" si="2"/>
        <v>766.69822069150109</v>
      </c>
      <c r="AA13" s="50">
        <f t="shared" si="3"/>
        <v>782.03218510533111</v>
      </c>
      <c r="AB13" s="50">
        <f t="shared" si="4"/>
        <v>797.67282880743778</v>
      </c>
      <c r="AC13" s="50">
        <f t="shared" si="5"/>
        <v>813.62628538358649</v>
      </c>
      <c r="AD13" s="50">
        <f t="shared" si="6"/>
        <v>829.89881109125827</v>
      </c>
      <c r="AE13" s="50">
        <f t="shared" si="7"/>
        <v>846.49678731308347</v>
      </c>
      <c r="AF13" s="50">
        <f t="shared" si="8"/>
        <v>863.42672305934514</v>
      </c>
      <c r="AG13" s="50">
        <f t="shared" si="9"/>
        <v>880.6952575205321</v>
      </c>
      <c r="AH13" s="50">
        <f t="shared" si="10"/>
        <v>898.30916267094278</v>
      </c>
      <c r="AI13" s="50">
        <f t="shared" si="11"/>
        <v>916.27534592436166</v>
      </c>
      <c r="AJ13" s="50">
        <f t="shared" si="12"/>
        <v>934.60085284284889</v>
      </c>
      <c r="AK13" s="50">
        <f t="shared" si="13"/>
        <v>953.29286989970592</v>
      </c>
      <c r="AL13" s="50">
        <f t="shared" si="14"/>
        <v>972.35872729770006</v>
      </c>
      <c r="AM13" s="50">
        <f t="shared" si="15"/>
        <v>991.80590184365406</v>
      </c>
      <c r="AN13" s="50">
        <f t="shared" si="16"/>
        <v>1011.6420198805272</v>
      </c>
      <c r="AO13" s="50">
        <f t="shared" si="17"/>
        <v>1031.8748602781377</v>
      </c>
      <c r="AP13" s="50">
        <f t="shared" si="18"/>
        <v>1052.5123574837005</v>
      </c>
      <c r="AQ13" s="50">
        <f t="shared" si="19"/>
        <v>1073.5626046333746</v>
      </c>
      <c r="AR13" s="50">
        <f t="shared" si="20"/>
        <v>1095.0338567260421</v>
      </c>
      <c r="AS13" s="50">
        <f t="shared" si="21"/>
        <v>1116.9345338605631</v>
      </c>
      <c r="AT13" s="50">
        <f t="shared" si="22"/>
        <v>1139.2732245377742</v>
      </c>
      <c r="AU13" s="51">
        <f t="shared" si="23"/>
        <v>1162.0586890285297</v>
      </c>
    </row>
    <row r="14" spans="1:47" ht="14.45" x14ac:dyDescent="0.35">
      <c r="A14" s="48">
        <f>'2015 Pension Calculation'!E30</f>
        <v>31534.203961223684</v>
      </c>
      <c r="B14" s="49">
        <v>11</v>
      </c>
      <c r="C14" s="52"/>
      <c r="D14" s="52"/>
      <c r="E14" s="52"/>
      <c r="F14" s="52"/>
      <c r="G14" s="52"/>
      <c r="H14" s="52"/>
      <c r="I14" s="52"/>
      <c r="J14" s="52"/>
      <c r="K14" s="52"/>
      <c r="L14" s="52"/>
      <c r="M14" s="50">
        <f>$A14*Variables!$C$2</f>
        <v>583.96674002266082</v>
      </c>
      <c r="N14" s="50">
        <f t="shared" ref="N14:Y14" si="33">(M14*$A$1)+M14</f>
        <v>595.64607482311408</v>
      </c>
      <c r="O14" s="50">
        <f t="shared" si="33"/>
        <v>607.55899631957641</v>
      </c>
      <c r="P14" s="50">
        <f t="shared" si="33"/>
        <v>619.71017624596789</v>
      </c>
      <c r="Q14" s="50">
        <f t="shared" si="33"/>
        <v>632.10437977088725</v>
      </c>
      <c r="R14" s="50">
        <f t="shared" si="33"/>
        <v>644.74646736630496</v>
      </c>
      <c r="S14" s="50">
        <f t="shared" si="33"/>
        <v>657.64139671363102</v>
      </c>
      <c r="T14" s="50">
        <f t="shared" si="33"/>
        <v>670.79422464790366</v>
      </c>
      <c r="U14" s="50">
        <f t="shared" si="33"/>
        <v>684.21010914086173</v>
      </c>
      <c r="V14" s="50">
        <f t="shared" si="33"/>
        <v>697.89431132367895</v>
      </c>
      <c r="W14" s="50">
        <f t="shared" si="33"/>
        <v>711.85219755015248</v>
      </c>
      <c r="X14" s="50">
        <f t="shared" si="33"/>
        <v>726.08924150115558</v>
      </c>
      <c r="Y14" s="50">
        <f t="shared" si="33"/>
        <v>740.61102633117866</v>
      </c>
      <c r="Z14" s="50">
        <f t="shared" si="2"/>
        <v>755.42324685780227</v>
      </c>
      <c r="AA14" s="50">
        <f t="shared" si="3"/>
        <v>770.53171179495837</v>
      </c>
      <c r="AB14" s="50">
        <f t="shared" si="4"/>
        <v>785.94234603085749</v>
      </c>
      <c r="AC14" s="50">
        <f t="shared" si="5"/>
        <v>801.66119295147462</v>
      </c>
      <c r="AD14" s="50">
        <f t="shared" si="6"/>
        <v>817.69441681050409</v>
      </c>
      <c r="AE14" s="50">
        <f t="shared" si="7"/>
        <v>834.04830514671414</v>
      </c>
      <c r="AF14" s="50">
        <f t="shared" si="8"/>
        <v>850.72927124964838</v>
      </c>
      <c r="AG14" s="50">
        <f t="shared" si="9"/>
        <v>867.74385667464139</v>
      </c>
      <c r="AH14" s="50">
        <f t="shared" si="10"/>
        <v>885.09873380813417</v>
      </c>
      <c r="AI14" s="50">
        <f t="shared" si="11"/>
        <v>902.80070848429682</v>
      </c>
      <c r="AJ14" s="50">
        <f t="shared" si="12"/>
        <v>920.85672265398273</v>
      </c>
      <c r="AK14" s="50">
        <f t="shared" si="13"/>
        <v>939.27385710706244</v>
      </c>
      <c r="AL14" s="50">
        <f t="shared" si="14"/>
        <v>958.05933424920374</v>
      </c>
      <c r="AM14" s="50">
        <f t="shared" si="15"/>
        <v>977.22052093418779</v>
      </c>
      <c r="AN14" s="50">
        <f t="shared" si="16"/>
        <v>996.7649313528716</v>
      </c>
      <c r="AO14" s="50">
        <f t="shared" si="17"/>
        <v>1016.7002299799291</v>
      </c>
      <c r="AP14" s="50">
        <f t="shared" si="18"/>
        <v>1037.0342345795277</v>
      </c>
      <c r="AQ14" s="50">
        <f t="shared" si="19"/>
        <v>1057.7749192711183</v>
      </c>
      <c r="AR14" s="50">
        <f t="shared" si="20"/>
        <v>1078.9304176565406</v>
      </c>
      <c r="AS14" s="50">
        <f t="shared" si="21"/>
        <v>1100.5090260096715</v>
      </c>
      <c r="AT14" s="50">
        <f t="shared" si="22"/>
        <v>1122.519206529865</v>
      </c>
      <c r="AU14" s="51">
        <f t="shared" si="23"/>
        <v>1144.9695906604622</v>
      </c>
    </row>
    <row r="15" spans="1:47" ht="14.45" x14ac:dyDescent="0.35">
      <c r="A15" s="48">
        <f>'2015 Pension Calculation'!E31</f>
        <v>31691.8749810298</v>
      </c>
      <c r="B15" s="49">
        <v>12</v>
      </c>
      <c r="C15" s="52"/>
      <c r="D15" s="52"/>
      <c r="E15" s="52"/>
      <c r="F15" s="52"/>
      <c r="G15" s="52"/>
      <c r="H15" s="52"/>
      <c r="I15" s="52"/>
      <c r="J15" s="52"/>
      <c r="K15" s="52"/>
      <c r="L15" s="52"/>
      <c r="M15" s="52"/>
      <c r="N15" s="50">
        <f>$A15*Variables!$C$2</f>
        <v>586.88657372277407</v>
      </c>
      <c r="O15" s="50">
        <f t="shared" ref="O15:Y15" si="34">(N15*$A$1)+N15</f>
        <v>598.62430519722955</v>
      </c>
      <c r="P15" s="50">
        <f t="shared" si="34"/>
        <v>610.59679130117411</v>
      </c>
      <c r="Q15" s="50">
        <f t="shared" si="34"/>
        <v>622.80872712719759</v>
      </c>
      <c r="R15" s="50">
        <f t="shared" si="34"/>
        <v>635.26490166974156</v>
      </c>
      <c r="S15" s="50">
        <f t="shared" si="34"/>
        <v>647.97019970313636</v>
      </c>
      <c r="T15" s="50">
        <f t="shared" si="34"/>
        <v>660.92960369719913</v>
      </c>
      <c r="U15" s="50">
        <f t="shared" si="34"/>
        <v>674.14819577114315</v>
      </c>
      <c r="V15" s="50">
        <f t="shared" si="34"/>
        <v>687.63115968656598</v>
      </c>
      <c r="W15" s="50">
        <f t="shared" si="34"/>
        <v>701.3837828802973</v>
      </c>
      <c r="X15" s="50">
        <f t="shared" si="34"/>
        <v>715.41145853790329</v>
      </c>
      <c r="Y15" s="50">
        <f t="shared" si="34"/>
        <v>729.71968770866135</v>
      </c>
      <c r="Z15" s="50">
        <f t="shared" si="2"/>
        <v>744.31408146283457</v>
      </c>
      <c r="AA15" s="50">
        <f t="shared" si="3"/>
        <v>759.20036309209127</v>
      </c>
      <c r="AB15" s="50">
        <f t="shared" si="4"/>
        <v>774.38437035393304</v>
      </c>
      <c r="AC15" s="50">
        <f t="shared" si="5"/>
        <v>789.87205776101166</v>
      </c>
      <c r="AD15" s="50">
        <f t="shared" si="6"/>
        <v>805.66949891623187</v>
      </c>
      <c r="AE15" s="50">
        <f t="shared" si="7"/>
        <v>821.78288889455655</v>
      </c>
      <c r="AF15" s="50">
        <f t="shared" si="8"/>
        <v>838.2185466724477</v>
      </c>
      <c r="AG15" s="50">
        <f t="shared" si="9"/>
        <v>854.98291760589666</v>
      </c>
      <c r="AH15" s="50">
        <f t="shared" si="10"/>
        <v>872.08257595801456</v>
      </c>
      <c r="AI15" s="50">
        <f t="shared" si="11"/>
        <v>889.5242274771748</v>
      </c>
      <c r="AJ15" s="50">
        <f t="shared" si="12"/>
        <v>907.31471202671833</v>
      </c>
      <c r="AK15" s="50">
        <f t="shared" si="13"/>
        <v>925.46100626725274</v>
      </c>
      <c r="AL15" s="50">
        <f t="shared" si="14"/>
        <v>943.97022639259785</v>
      </c>
      <c r="AM15" s="50">
        <f t="shared" si="15"/>
        <v>962.84963092044984</v>
      </c>
      <c r="AN15" s="50">
        <f t="shared" si="16"/>
        <v>982.1066235388588</v>
      </c>
      <c r="AO15" s="50">
        <f t="shared" si="17"/>
        <v>1001.7487560096359</v>
      </c>
      <c r="AP15" s="50">
        <f t="shared" si="18"/>
        <v>1021.7837311298287</v>
      </c>
      <c r="AQ15" s="50">
        <f t="shared" si="19"/>
        <v>1042.2194057524252</v>
      </c>
      <c r="AR15" s="50">
        <f t="shared" si="20"/>
        <v>1063.0637938674738</v>
      </c>
      <c r="AS15" s="50">
        <f t="shared" si="21"/>
        <v>1084.3250697448234</v>
      </c>
      <c r="AT15" s="50">
        <f t="shared" si="22"/>
        <v>1106.0115711397198</v>
      </c>
      <c r="AU15" s="51">
        <f t="shared" si="23"/>
        <v>1128.1318025625142</v>
      </c>
    </row>
    <row r="16" spans="1:47" ht="14.45" x14ac:dyDescent="0.35">
      <c r="A16" s="48">
        <f>'2015 Pension Calculation'!E32</f>
        <v>31850.334355934945</v>
      </c>
      <c r="B16" s="49">
        <v>13</v>
      </c>
      <c r="C16" s="52"/>
      <c r="D16" s="52"/>
      <c r="E16" s="52"/>
      <c r="F16" s="52"/>
      <c r="G16" s="52"/>
      <c r="H16" s="52"/>
      <c r="I16" s="52"/>
      <c r="J16" s="52"/>
      <c r="K16" s="52"/>
      <c r="L16" s="52"/>
      <c r="M16" s="52"/>
      <c r="N16" s="52"/>
      <c r="O16" s="50">
        <f>$A16*Variables!$C$2</f>
        <v>589.8210065913878</v>
      </c>
      <c r="P16" s="50">
        <f t="shared" ref="P16:Y16" si="35">(O16*$A$1)+O16</f>
        <v>601.61742672321554</v>
      </c>
      <c r="Q16" s="50">
        <f t="shared" si="35"/>
        <v>613.64977525767983</v>
      </c>
      <c r="R16" s="50">
        <f t="shared" si="35"/>
        <v>625.92277076283347</v>
      </c>
      <c r="S16" s="50">
        <f t="shared" si="35"/>
        <v>638.44122617809012</v>
      </c>
      <c r="T16" s="50">
        <f t="shared" si="35"/>
        <v>651.21005070165188</v>
      </c>
      <c r="U16" s="50">
        <f t="shared" si="35"/>
        <v>664.23425171568488</v>
      </c>
      <c r="V16" s="50">
        <f t="shared" si="35"/>
        <v>677.5189367499986</v>
      </c>
      <c r="W16" s="50">
        <f t="shared" si="35"/>
        <v>691.06931548499858</v>
      </c>
      <c r="X16" s="50">
        <f t="shared" si="35"/>
        <v>704.89070179469854</v>
      </c>
      <c r="Y16" s="50">
        <f t="shared" si="35"/>
        <v>718.98851583059252</v>
      </c>
      <c r="Z16" s="50">
        <f t="shared" si="2"/>
        <v>733.36828614720434</v>
      </c>
      <c r="AA16" s="50">
        <f t="shared" si="3"/>
        <v>748.0356518701484</v>
      </c>
      <c r="AB16" s="50">
        <f t="shared" si="4"/>
        <v>762.99636490755142</v>
      </c>
      <c r="AC16" s="50">
        <f t="shared" si="5"/>
        <v>778.25629220570249</v>
      </c>
      <c r="AD16" s="50">
        <f t="shared" si="6"/>
        <v>793.82141804981654</v>
      </c>
      <c r="AE16" s="50">
        <f t="shared" si="7"/>
        <v>809.69784641081287</v>
      </c>
      <c r="AF16" s="50">
        <f t="shared" si="8"/>
        <v>825.89180333902914</v>
      </c>
      <c r="AG16" s="50">
        <f t="shared" si="9"/>
        <v>842.40963940580968</v>
      </c>
      <c r="AH16" s="50">
        <f t="shared" si="10"/>
        <v>859.25783219392588</v>
      </c>
      <c r="AI16" s="50">
        <f t="shared" si="11"/>
        <v>876.44298883780436</v>
      </c>
      <c r="AJ16" s="50">
        <f t="shared" si="12"/>
        <v>893.97184861456049</v>
      </c>
      <c r="AK16" s="50">
        <f t="shared" si="13"/>
        <v>911.85128558685165</v>
      </c>
      <c r="AL16" s="50">
        <f t="shared" si="14"/>
        <v>930.08831129858868</v>
      </c>
      <c r="AM16" s="50">
        <f t="shared" si="15"/>
        <v>948.69007752456048</v>
      </c>
      <c r="AN16" s="50">
        <f t="shared" si="16"/>
        <v>967.66387907505168</v>
      </c>
      <c r="AO16" s="50">
        <f t="shared" si="17"/>
        <v>987.01715665655274</v>
      </c>
      <c r="AP16" s="50">
        <f t="shared" si="18"/>
        <v>1006.7574997896838</v>
      </c>
      <c r="AQ16" s="50">
        <f t="shared" si="19"/>
        <v>1026.8926497854775</v>
      </c>
      <c r="AR16" s="50">
        <f t="shared" si="20"/>
        <v>1047.430502781187</v>
      </c>
      <c r="AS16" s="50">
        <f t="shared" si="21"/>
        <v>1068.3791128368107</v>
      </c>
      <c r="AT16" s="50">
        <f t="shared" si="22"/>
        <v>1089.7466950935468</v>
      </c>
      <c r="AU16" s="51">
        <f t="shared" si="23"/>
        <v>1111.5416289954178</v>
      </c>
    </row>
    <row r="17" spans="1:47" ht="14.45" x14ac:dyDescent="0.35">
      <c r="A17" s="48">
        <f>'2015 Pension Calculation'!E33</f>
        <v>32009.586027714617</v>
      </c>
      <c r="B17" s="49">
        <v>14</v>
      </c>
      <c r="C17" s="52"/>
      <c r="D17" s="52"/>
      <c r="E17" s="52"/>
      <c r="F17" s="52"/>
      <c r="G17" s="52"/>
      <c r="H17" s="52"/>
      <c r="I17" s="52"/>
      <c r="J17" s="52"/>
      <c r="K17" s="52"/>
      <c r="L17" s="52"/>
      <c r="M17" s="52"/>
      <c r="N17" s="52"/>
      <c r="O17" s="52"/>
      <c r="P17" s="50">
        <f>$A17*Variables!$C$2</f>
        <v>592.77011162434474</v>
      </c>
      <c r="Q17" s="50">
        <f t="shared" ref="Q17:Y17" si="36">(P17*$A$1)+P17</f>
        <v>604.62551385683162</v>
      </c>
      <c r="R17" s="50">
        <f t="shared" si="36"/>
        <v>616.71802413396824</v>
      </c>
      <c r="S17" s="50">
        <f t="shared" si="36"/>
        <v>629.0523846166476</v>
      </c>
      <c r="T17" s="50">
        <f t="shared" si="36"/>
        <v>641.63343230898056</v>
      </c>
      <c r="U17" s="50">
        <f t="shared" si="36"/>
        <v>654.46610095516019</v>
      </c>
      <c r="V17" s="50">
        <f t="shared" si="36"/>
        <v>667.55542297426337</v>
      </c>
      <c r="W17" s="50">
        <f t="shared" si="36"/>
        <v>680.90653143374868</v>
      </c>
      <c r="X17" s="50">
        <f t="shared" si="36"/>
        <v>694.52466206242366</v>
      </c>
      <c r="Y17" s="50">
        <f t="shared" si="36"/>
        <v>708.41515530367212</v>
      </c>
      <c r="Z17" s="50">
        <f t="shared" si="2"/>
        <v>722.58345840974562</v>
      </c>
      <c r="AA17" s="50">
        <f t="shared" si="3"/>
        <v>737.03512757794056</v>
      </c>
      <c r="AB17" s="50">
        <f t="shared" si="4"/>
        <v>751.77583012949935</v>
      </c>
      <c r="AC17" s="50">
        <f t="shared" si="5"/>
        <v>766.81134673208931</v>
      </c>
      <c r="AD17" s="50">
        <f t="shared" si="6"/>
        <v>782.14757366673109</v>
      </c>
      <c r="AE17" s="50">
        <f t="shared" si="7"/>
        <v>797.79052514006571</v>
      </c>
      <c r="AF17" s="50">
        <f t="shared" si="8"/>
        <v>813.74633564286705</v>
      </c>
      <c r="AG17" s="50">
        <f t="shared" si="9"/>
        <v>830.02126235572439</v>
      </c>
      <c r="AH17" s="50">
        <f t="shared" si="10"/>
        <v>846.62168760283885</v>
      </c>
      <c r="AI17" s="50">
        <f t="shared" si="11"/>
        <v>863.55412135489564</v>
      </c>
      <c r="AJ17" s="50">
        <f t="shared" si="12"/>
        <v>880.82520378199354</v>
      </c>
      <c r="AK17" s="50">
        <f t="shared" si="13"/>
        <v>898.44170785763345</v>
      </c>
      <c r="AL17" s="50">
        <f t="shared" si="14"/>
        <v>916.41054201478607</v>
      </c>
      <c r="AM17" s="50">
        <f t="shared" si="15"/>
        <v>934.73875285508177</v>
      </c>
      <c r="AN17" s="50">
        <f t="shared" si="16"/>
        <v>953.43352791218342</v>
      </c>
      <c r="AO17" s="50">
        <f t="shared" si="17"/>
        <v>972.50219847042706</v>
      </c>
      <c r="AP17" s="50">
        <f t="shared" si="18"/>
        <v>991.95224243983557</v>
      </c>
      <c r="AQ17" s="50">
        <f t="shared" si="19"/>
        <v>1011.7912872886322</v>
      </c>
      <c r="AR17" s="50">
        <f t="shared" si="20"/>
        <v>1032.0271130344049</v>
      </c>
      <c r="AS17" s="50">
        <f t="shared" si="21"/>
        <v>1052.667655295093</v>
      </c>
      <c r="AT17" s="50">
        <f t="shared" si="22"/>
        <v>1073.7210084009948</v>
      </c>
      <c r="AU17" s="51">
        <f t="shared" si="23"/>
        <v>1095.1954285690147</v>
      </c>
    </row>
    <row r="18" spans="1:47" ht="14.45" x14ac:dyDescent="0.35">
      <c r="A18" s="48">
        <f>'2015 Pension Calculation'!E34</f>
        <v>32169.633957853188</v>
      </c>
      <c r="B18" s="49">
        <v>15</v>
      </c>
      <c r="C18" s="52"/>
      <c r="D18" s="52"/>
      <c r="E18" s="52"/>
      <c r="F18" s="52"/>
      <c r="G18" s="52"/>
      <c r="H18" s="52"/>
      <c r="I18" s="52"/>
      <c r="J18" s="52"/>
      <c r="K18" s="52"/>
      <c r="L18" s="52"/>
      <c r="M18" s="52"/>
      <c r="N18" s="52"/>
      <c r="O18" s="52"/>
      <c r="P18" s="52"/>
      <c r="Q18" s="50">
        <f>$A18*Variables!$C$2</f>
        <v>595.73396218246637</v>
      </c>
      <c r="R18" s="50">
        <f t="shared" ref="R18:Y18" si="37">(Q18*$A$1)+Q18</f>
        <v>607.64864142611566</v>
      </c>
      <c r="S18" s="50">
        <f t="shared" si="37"/>
        <v>619.80161425463803</v>
      </c>
      <c r="T18" s="50">
        <f t="shared" si="37"/>
        <v>632.19764653973084</v>
      </c>
      <c r="U18" s="50">
        <f t="shared" si="37"/>
        <v>644.84159947052547</v>
      </c>
      <c r="V18" s="50">
        <f t="shared" si="37"/>
        <v>657.73843145993601</v>
      </c>
      <c r="W18" s="50">
        <f t="shared" si="37"/>
        <v>670.89320008913478</v>
      </c>
      <c r="X18" s="50">
        <f t="shared" si="37"/>
        <v>684.31106409091751</v>
      </c>
      <c r="Y18" s="50">
        <f t="shared" si="37"/>
        <v>697.99728537273586</v>
      </c>
      <c r="Z18" s="50">
        <f t="shared" si="2"/>
        <v>711.95723108019058</v>
      </c>
      <c r="AA18" s="50">
        <f t="shared" si="3"/>
        <v>726.19637570179441</v>
      </c>
      <c r="AB18" s="50">
        <f t="shared" si="4"/>
        <v>740.72030321583031</v>
      </c>
      <c r="AC18" s="50">
        <f t="shared" si="5"/>
        <v>755.5347092801469</v>
      </c>
      <c r="AD18" s="50">
        <f t="shared" si="6"/>
        <v>770.64540346574984</v>
      </c>
      <c r="AE18" s="50">
        <f t="shared" si="7"/>
        <v>786.05831153506483</v>
      </c>
      <c r="AF18" s="50">
        <f t="shared" si="8"/>
        <v>801.77947776576616</v>
      </c>
      <c r="AG18" s="50">
        <f t="shared" si="9"/>
        <v>817.81506732108153</v>
      </c>
      <c r="AH18" s="50">
        <f t="shared" si="10"/>
        <v>834.1713686675032</v>
      </c>
      <c r="AI18" s="50">
        <f t="shared" si="11"/>
        <v>850.85479604085322</v>
      </c>
      <c r="AJ18" s="50">
        <f t="shared" si="12"/>
        <v>867.87189196167026</v>
      </c>
      <c r="AK18" s="50">
        <f t="shared" si="13"/>
        <v>885.22932980090366</v>
      </c>
      <c r="AL18" s="50">
        <f t="shared" si="14"/>
        <v>902.93391639692175</v>
      </c>
      <c r="AM18" s="50">
        <f t="shared" si="15"/>
        <v>920.99259472486017</v>
      </c>
      <c r="AN18" s="50">
        <f t="shared" si="16"/>
        <v>939.41244661935741</v>
      </c>
      <c r="AO18" s="50">
        <f t="shared" si="17"/>
        <v>958.2006955517445</v>
      </c>
      <c r="AP18" s="50">
        <f t="shared" si="18"/>
        <v>977.36470946277939</v>
      </c>
      <c r="AQ18" s="50">
        <f t="shared" si="19"/>
        <v>996.91200365203497</v>
      </c>
      <c r="AR18" s="50">
        <f t="shared" si="20"/>
        <v>1016.8502437250756</v>
      </c>
      <c r="AS18" s="50">
        <f t="shared" si="21"/>
        <v>1037.1872485995771</v>
      </c>
      <c r="AT18" s="50">
        <f t="shared" si="22"/>
        <v>1057.9309935715687</v>
      </c>
      <c r="AU18" s="51">
        <f t="shared" si="23"/>
        <v>1079.0896134430002</v>
      </c>
    </row>
    <row r="19" spans="1:47" ht="14.45" x14ac:dyDescent="0.35">
      <c r="A19" s="48">
        <f>'2015 Pension Calculation'!E35</f>
        <v>32330.482127642452</v>
      </c>
      <c r="B19" s="49">
        <v>16</v>
      </c>
      <c r="C19" s="52"/>
      <c r="D19" s="52"/>
      <c r="E19" s="52"/>
      <c r="F19" s="52"/>
      <c r="G19" s="52"/>
      <c r="H19" s="52"/>
      <c r="I19" s="52"/>
      <c r="J19" s="52"/>
      <c r="K19" s="52"/>
      <c r="L19" s="52"/>
      <c r="M19" s="52"/>
      <c r="N19" s="52"/>
      <c r="O19" s="52"/>
      <c r="P19" s="52"/>
      <c r="Q19" s="52"/>
      <c r="R19" s="50">
        <f>$A19*Variables!$C$2</f>
        <v>598.71263199337875</v>
      </c>
      <c r="S19" s="50">
        <f t="shared" ref="S19:Y19" si="38">(R19*$A$1)+R19</f>
        <v>610.68688463324634</v>
      </c>
      <c r="T19" s="50">
        <f t="shared" si="38"/>
        <v>622.90062232591129</v>
      </c>
      <c r="U19" s="50">
        <f t="shared" si="38"/>
        <v>635.35863477242947</v>
      </c>
      <c r="V19" s="50">
        <f t="shared" si="38"/>
        <v>648.06580746787802</v>
      </c>
      <c r="W19" s="50">
        <f t="shared" si="38"/>
        <v>661.02712361723559</v>
      </c>
      <c r="X19" s="50">
        <f t="shared" si="38"/>
        <v>674.24766608958032</v>
      </c>
      <c r="Y19" s="50">
        <f t="shared" si="38"/>
        <v>687.73261941137196</v>
      </c>
      <c r="Z19" s="50">
        <f t="shared" si="2"/>
        <v>701.4872717995994</v>
      </c>
      <c r="AA19" s="50">
        <f t="shared" si="3"/>
        <v>715.51701723559142</v>
      </c>
      <c r="AB19" s="50">
        <f t="shared" si="4"/>
        <v>729.82735758030321</v>
      </c>
      <c r="AC19" s="50">
        <f t="shared" si="5"/>
        <v>744.42390473190926</v>
      </c>
      <c r="AD19" s="50">
        <f t="shared" si="6"/>
        <v>759.31238282654749</v>
      </c>
      <c r="AE19" s="50">
        <f t="shared" si="7"/>
        <v>774.49863048307839</v>
      </c>
      <c r="AF19" s="50">
        <f t="shared" si="8"/>
        <v>789.98860309273994</v>
      </c>
      <c r="AG19" s="50">
        <f t="shared" si="9"/>
        <v>805.78837515459475</v>
      </c>
      <c r="AH19" s="50">
        <f t="shared" si="10"/>
        <v>821.90414265768663</v>
      </c>
      <c r="AI19" s="50">
        <f t="shared" si="11"/>
        <v>838.34222551084042</v>
      </c>
      <c r="AJ19" s="50">
        <f t="shared" si="12"/>
        <v>855.10907002105728</v>
      </c>
      <c r="AK19" s="50">
        <f t="shared" si="13"/>
        <v>872.21125142147844</v>
      </c>
      <c r="AL19" s="50">
        <f t="shared" si="14"/>
        <v>889.65547644990795</v>
      </c>
      <c r="AM19" s="50">
        <f t="shared" si="15"/>
        <v>907.44858597890607</v>
      </c>
      <c r="AN19" s="50">
        <f t="shared" si="16"/>
        <v>925.59755769848414</v>
      </c>
      <c r="AO19" s="50">
        <f t="shared" si="17"/>
        <v>944.10950885245381</v>
      </c>
      <c r="AP19" s="50">
        <f t="shared" si="18"/>
        <v>962.99169902950291</v>
      </c>
      <c r="AQ19" s="50">
        <f t="shared" si="19"/>
        <v>982.251533010093</v>
      </c>
      <c r="AR19" s="50">
        <f t="shared" si="20"/>
        <v>1001.8965636702949</v>
      </c>
      <c r="AS19" s="50">
        <f t="shared" si="21"/>
        <v>1021.9344949437008</v>
      </c>
      <c r="AT19" s="50">
        <f t="shared" si="22"/>
        <v>1042.3731848425748</v>
      </c>
      <c r="AU19" s="51">
        <f t="shared" si="23"/>
        <v>1063.2206485394263</v>
      </c>
    </row>
    <row r="20" spans="1:47" ht="14.45" x14ac:dyDescent="0.35">
      <c r="A20" s="48">
        <f>'2015 Pension Calculation'!E36</f>
        <v>32492.134538280661</v>
      </c>
      <c r="B20" s="49">
        <v>17</v>
      </c>
      <c r="C20" s="52"/>
      <c r="D20" s="52"/>
      <c r="E20" s="52"/>
      <c r="F20" s="52"/>
      <c r="G20" s="52"/>
      <c r="H20" s="52"/>
      <c r="I20" s="52"/>
      <c r="J20" s="52"/>
      <c r="K20" s="52"/>
      <c r="L20" s="52"/>
      <c r="M20" s="52"/>
      <c r="N20" s="52"/>
      <c r="O20" s="52"/>
      <c r="P20" s="52"/>
      <c r="Q20" s="52"/>
      <c r="R20" s="52"/>
      <c r="S20" s="50">
        <f>$A20*Variables!$C$2</f>
        <v>601.70619515334556</v>
      </c>
      <c r="T20" s="50">
        <f t="shared" ref="T20:Y20" si="39">(S20*$A$1)+S20</f>
        <v>613.74031905641243</v>
      </c>
      <c r="U20" s="50">
        <f t="shared" si="39"/>
        <v>626.01512543754063</v>
      </c>
      <c r="V20" s="50">
        <f t="shared" si="39"/>
        <v>638.53542794629141</v>
      </c>
      <c r="W20" s="50">
        <f t="shared" si="39"/>
        <v>651.30613650521718</v>
      </c>
      <c r="X20" s="50">
        <f t="shared" si="39"/>
        <v>664.33225923532154</v>
      </c>
      <c r="Y20" s="50">
        <f t="shared" si="39"/>
        <v>677.618904420028</v>
      </c>
      <c r="Z20" s="50">
        <f t="shared" si="2"/>
        <v>691.17128250842859</v>
      </c>
      <c r="AA20" s="50">
        <f t="shared" si="3"/>
        <v>704.99470815859718</v>
      </c>
      <c r="AB20" s="50">
        <f t="shared" si="4"/>
        <v>719.09460232176912</v>
      </c>
      <c r="AC20" s="50">
        <f t="shared" si="5"/>
        <v>733.4764943682045</v>
      </c>
      <c r="AD20" s="50">
        <f t="shared" si="6"/>
        <v>748.14602425556859</v>
      </c>
      <c r="AE20" s="50">
        <f t="shared" si="7"/>
        <v>763.10894474067993</v>
      </c>
      <c r="AF20" s="50">
        <f t="shared" si="8"/>
        <v>778.37112363549352</v>
      </c>
      <c r="AG20" s="50">
        <f t="shared" si="9"/>
        <v>793.93854610820335</v>
      </c>
      <c r="AH20" s="50">
        <f t="shared" si="10"/>
        <v>809.81731703036746</v>
      </c>
      <c r="AI20" s="50">
        <f t="shared" si="11"/>
        <v>826.01366337097477</v>
      </c>
      <c r="AJ20" s="50">
        <f t="shared" si="12"/>
        <v>842.53393663839427</v>
      </c>
      <c r="AK20" s="50">
        <f t="shared" si="13"/>
        <v>859.38461537116211</v>
      </c>
      <c r="AL20" s="50">
        <f t="shared" si="14"/>
        <v>876.57230767858539</v>
      </c>
      <c r="AM20" s="50">
        <f t="shared" si="15"/>
        <v>894.10375383215705</v>
      </c>
      <c r="AN20" s="50">
        <f t="shared" si="16"/>
        <v>911.98582890880016</v>
      </c>
      <c r="AO20" s="50">
        <f t="shared" si="17"/>
        <v>930.22554548697622</v>
      </c>
      <c r="AP20" s="50">
        <f t="shared" si="18"/>
        <v>948.83005639671569</v>
      </c>
      <c r="AQ20" s="50">
        <f t="shared" si="19"/>
        <v>967.80665752464995</v>
      </c>
      <c r="AR20" s="50">
        <f t="shared" si="20"/>
        <v>987.1627906751429</v>
      </c>
      <c r="AS20" s="50">
        <f t="shared" si="21"/>
        <v>1006.9060464886458</v>
      </c>
      <c r="AT20" s="50">
        <f t="shared" si="22"/>
        <v>1027.0441674184187</v>
      </c>
      <c r="AU20" s="51">
        <f t="shared" si="23"/>
        <v>1047.5850507667872</v>
      </c>
    </row>
    <row r="21" spans="1:47" ht="14.45" x14ac:dyDescent="0.35">
      <c r="A21" s="48">
        <f>'2015 Pension Calculation'!E37</f>
        <v>32654.59521097206</v>
      </c>
      <c r="B21" s="49">
        <v>18</v>
      </c>
      <c r="C21" s="52"/>
      <c r="D21" s="52"/>
      <c r="E21" s="52"/>
      <c r="F21" s="52"/>
      <c r="G21" s="52"/>
      <c r="H21" s="52"/>
      <c r="I21" s="52"/>
      <c r="J21" s="52"/>
      <c r="K21" s="52"/>
      <c r="L21" s="52"/>
      <c r="M21" s="52"/>
      <c r="N21" s="52"/>
      <c r="O21" s="52"/>
      <c r="P21" s="52"/>
      <c r="Q21" s="52"/>
      <c r="R21" s="52"/>
      <c r="S21" s="52"/>
      <c r="T21" s="50">
        <f>$A21*Variables!$C$2</f>
        <v>604.71472612911214</v>
      </c>
      <c r="U21" s="50">
        <f>(T21*$A$1)+T21</f>
        <v>616.80902065169437</v>
      </c>
      <c r="V21" s="50">
        <f>(U21*$A$1)+U21</f>
        <v>629.14520106472821</v>
      </c>
      <c r="W21" s="50">
        <f>(V21*$A$1)+V21</f>
        <v>641.72810508602277</v>
      </c>
      <c r="X21" s="50">
        <f>(W21*$A$1)+W21</f>
        <v>654.56266718774327</v>
      </c>
      <c r="Y21" s="50">
        <f>(X21*$A$1)+X21</f>
        <v>667.6539205314981</v>
      </c>
      <c r="Z21" s="50">
        <f t="shared" si="2"/>
        <v>681.00699894212812</v>
      </c>
      <c r="AA21" s="50">
        <f t="shared" si="3"/>
        <v>694.62713892097065</v>
      </c>
      <c r="AB21" s="50">
        <f t="shared" si="4"/>
        <v>708.51968169939005</v>
      </c>
      <c r="AC21" s="50">
        <f t="shared" si="5"/>
        <v>722.69007533337788</v>
      </c>
      <c r="AD21" s="50">
        <f t="shared" si="6"/>
        <v>737.14387684004544</v>
      </c>
      <c r="AE21" s="50">
        <f t="shared" si="7"/>
        <v>751.8867543768464</v>
      </c>
      <c r="AF21" s="50">
        <f t="shared" si="8"/>
        <v>766.92448946438333</v>
      </c>
      <c r="AG21" s="50">
        <f t="shared" si="9"/>
        <v>782.26297925367101</v>
      </c>
      <c r="AH21" s="50">
        <f t="shared" si="10"/>
        <v>797.90823883874441</v>
      </c>
      <c r="AI21" s="50">
        <f t="shared" si="11"/>
        <v>813.86640361551929</v>
      </c>
      <c r="AJ21" s="50">
        <f t="shared" si="12"/>
        <v>830.1437316878297</v>
      </c>
      <c r="AK21" s="50">
        <f t="shared" si="13"/>
        <v>846.74660632158634</v>
      </c>
      <c r="AL21" s="50">
        <f t="shared" si="14"/>
        <v>863.68153844801805</v>
      </c>
      <c r="AM21" s="50">
        <f t="shared" si="15"/>
        <v>880.95516921697845</v>
      </c>
      <c r="AN21" s="50">
        <f t="shared" si="16"/>
        <v>898.57427260131806</v>
      </c>
      <c r="AO21" s="50">
        <f t="shared" si="17"/>
        <v>916.54575805334446</v>
      </c>
      <c r="AP21" s="50">
        <f t="shared" si="18"/>
        <v>934.87667321441131</v>
      </c>
      <c r="AQ21" s="50">
        <f t="shared" si="19"/>
        <v>953.57420667869951</v>
      </c>
      <c r="AR21" s="50">
        <f t="shared" si="20"/>
        <v>972.64569081227353</v>
      </c>
      <c r="AS21" s="50">
        <f t="shared" si="21"/>
        <v>992.09860462851896</v>
      </c>
      <c r="AT21" s="50">
        <f t="shared" si="22"/>
        <v>1011.9405767210893</v>
      </c>
      <c r="AU21" s="51">
        <f t="shared" si="23"/>
        <v>1032.1793882555112</v>
      </c>
    </row>
    <row r="22" spans="1:47" ht="14.45" x14ac:dyDescent="0.35">
      <c r="A22" s="48">
        <f>'2015 Pension Calculation'!E38</f>
        <v>32817.868187026914</v>
      </c>
      <c r="B22" s="49">
        <v>19</v>
      </c>
      <c r="C22" s="52"/>
      <c r="D22" s="52"/>
      <c r="E22" s="52"/>
      <c r="F22" s="52"/>
      <c r="G22" s="52"/>
      <c r="H22" s="52"/>
      <c r="I22" s="52"/>
      <c r="J22" s="52"/>
      <c r="K22" s="52"/>
      <c r="L22" s="52"/>
      <c r="M22" s="52"/>
      <c r="N22" s="52"/>
      <c r="O22" s="52"/>
      <c r="P22" s="52"/>
      <c r="Q22" s="52"/>
      <c r="R22" s="52"/>
      <c r="S22" s="52"/>
      <c r="T22" s="52"/>
      <c r="U22" s="50">
        <f>$A22*Variables!$C$2</f>
        <v>607.73829975975764</v>
      </c>
      <c r="V22" s="50">
        <f>(U22*$A$1)+U22</f>
        <v>619.89306575495277</v>
      </c>
      <c r="W22" s="50">
        <f>(V22*$A$1)+V22</f>
        <v>632.29092707005179</v>
      </c>
      <c r="X22" s="50">
        <f>(W22*$A$1)+W22</f>
        <v>644.93674561145281</v>
      </c>
      <c r="Y22" s="50">
        <f>(X22*$A$1)+X22</f>
        <v>657.83548052368189</v>
      </c>
      <c r="Z22" s="50">
        <f t="shared" si="2"/>
        <v>670.99219013415552</v>
      </c>
      <c r="AA22" s="50">
        <f t="shared" si="3"/>
        <v>684.41203393683861</v>
      </c>
      <c r="AB22" s="50">
        <f t="shared" si="4"/>
        <v>698.10027461557536</v>
      </c>
      <c r="AC22" s="50">
        <f t="shared" si="5"/>
        <v>712.06228010788686</v>
      </c>
      <c r="AD22" s="50">
        <f t="shared" si="6"/>
        <v>726.3035257100446</v>
      </c>
      <c r="AE22" s="50">
        <f t="shared" si="7"/>
        <v>740.82959622424551</v>
      </c>
      <c r="AF22" s="50">
        <f t="shared" si="8"/>
        <v>755.6461881487304</v>
      </c>
      <c r="AG22" s="50">
        <f t="shared" si="9"/>
        <v>770.75911191170496</v>
      </c>
      <c r="AH22" s="50">
        <f t="shared" si="10"/>
        <v>786.1742941499391</v>
      </c>
      <c r="AI22" s="50">
        <f t="shared" si="11"/>
        <v>801.89778003293793</v>
      </c>
      <c r="AJ22" s="50">
        <f t="shared" si="12"/>
        <v>817.93573563359666</v>
      </c>
      <c r="AK22" s="50">
        <f t="shared" si="13"/>
        <v>834.2944503462686</v>
      </c>
      <c r="AL22" s="50">
        <f t="shared" si="14"/>
        <v>850.98033935319393</v>
      </c>
      <c r="AM22" s="50">
        <f t="shared" si="15"/>
        <v>867.99994614025786</v>
      </c>
      <c r="AN22" s="50">
        <f t="shared" si="16"/>
        <v>885.35994506306304</v>
      </c>
      <c r="AO22" s="50">
        <f t="shared" si="17"/>
        <v>903.06714396432426</v>
      </c>
      <c r="AP22" s="50">
        <f t="shared" si="18"/>
        <v>921.12848684361074</v>
      </c>
      <c r="AQ22" s="50">
        <f t="shared" si="19"/>
        <v>939.55105658048296</v>
      </c>
      <c r="AR22" s="50">
        <f t="shared" si="20"/>
        <v>958.34207771209265</v>
      </c>
      <c r="AS22" s="50">
        <f t="shared" si="21"/>
        <v>977.50891926633449</v>
      </c>
      <c r="AT22" s="50">
        <f t="shared" si="22"/>
        <v>997.0590976516612</v>
      </c>
      <c r="AU22" s="51">
        <f t="shared" si="23"/>
        <v>1017.0002796046945</v>
      </c>
    </row>
    <row r="23" spans="1:47" ht="14.45" x14ac:dyDescent="0.35">
      <c r="A23" s="48">
        <f>'2015 Pension Calculation'!E39</f>
        <v>32981.957527962048</v>
      </c>
      <c r="B23" s="49">
        <v>20</v>
      </c>
      <c r="C23" s="52"/>
      <c r="D23" s="52"/>
      <c r="E23" s="52"/>
      <c r="F23" s="52"/>
      <c r="G23" s="52"/>
      <c r="H23" s="52"/>
      <c r="I23" s="52"/>
      <c r="J23" s="52"/>
      <c r="K23" s="52"/>
      <c r="L23" s="52"/>
      <c r="M23" s="52"/>
      <c r="N23" s="52"/>
      <c r="O23" s="52"/>
      <c r="P23" s="52"/>
      <c r="Q23" s="52"/>
      <c r="R23" s="52"/>
      <c r="S23" s="52"/>
      <c r="T23" s="52"/>
      <c r="U23" s="52"/>
      <c r="V23" s="50">
        <f>$A23*Variables!$C$2</f>
        <v>610.77699125855645</v>
      </c>
      <c r="W23" s="50">
        <f>(V23*$A$1)+V23</f>
        <v>622.99253108372761</v>
      </c>
      <c r="X23" s="50">
        <f>(W23*$A$1)+W23</f>
        <v>635.45238170540222</v>
      </c>
      <c r="Y23" s="50">
        <f>(X23*$A$1)+X23</f>
        <v>648.16142933951028</v>
      </c>
      <c r="Z23" s="50">
        <f t="shared" si="2"/>
        <v>661.12465792630053</v>
      </c>
      <c r="AA23" s="50">
        <f t="shared" si="3"/>
        <v>674.34715108482658</v>
      </c>
      <c r="AB23" s="50">
        <f t="shared" si="4"/>
        <v>687.83409410652314</v>
      </c>
      <c r="AC23" s="50">
        <f t="shared" si="5"/>
        <v>701.5907759886536</v>
      </c>
      <c r="AD23" s="50">
        <f t="shared" si="6"/>
        <v>715.62259150842669</v>
      </c>
      <c r="AE23" s="50">
        <f t="shared" si="7"/>
        <v>729.93504333859528</v>
      </c>
      <c r="AF23" s="50">
        <f t="shared" si="8"/>
        <v>744.53374420536716</v>
      </c>
      <c r="AG23" s="50">
        <f t="shared" si="9"/>
        <v>759.42441908947455</v>
      </c>
      <c r="AH23" s="50">
        <f t="shared" si="10"/>
        <v>774.61290747126407</v>
      </c>
      <c r="AI23" s="50">
        <f t="shared" si="11"/>
        <v>790.10516562068938</v>
      </c>
      <c r="AJ23" s="50">
        <f t="shared" si="12"/>
        <v>805.90726893310318</v>
      </c>
      <c r="AK23" s="50">
        <f t="shared" si="13"/>
        <v>822.02541431176519</v>
      </c>
      <c r="AL23" s="50">
        <f t="shared" si="14"/>
        <v>838.46592259800047</v>
      </c>
      <c r="AM23" s="50">
        <f t="shared" si="15"/>
        <v>855.23524104996045</v>
      </c>
      <c r="AN23" s="50">
        <f t="shared" si="16"/>
        <v>872.3399458709597</v>
      </c>
      <c r="AO23" s="50">
        <f t="shared" si="17"/>
        <v>889.78674478837888</v>
      </c>
      <c r="AP23" s="50">
        <f t="shared" si="18"/>
        <v>907.58247968414651</v>
      </c>
      <c r="AQ23" s="50">
        <f t="shared" si="19"/>
        <v>925.73412927782942</v>
      </c>
      <c r="AR23" s="50">
        <f t="shared" si="20"/>
        <v>944.24881186338598</v>
      </c>
      <c r="AS23" s="50">
        <f t="shared" si="21"/>
        <v>963.13378810065365</v>
      </c>
      <c r="AT23" s="50">
        <f t="shared" si="22"/>
        <v>982.39646386266668</v>
      </c>
      <c r="AU23" s="51">
        <f t="shared" si="23"/>
        <v>1002.04439313992</v>
      </c>
    </row>
    <row r="24" spans="1:47" ht="14.45" x14ac:dyDescent="0.35">
      <c r="A24" s="48">
        <f>'2015 Pension Calculation'!E40</f>
        <v>33146.867315601856</v>
      </c>
      <c r="B24" s="49">
        <v>21</v>
      </c>
      <c r="C24" s="52"/>
      <c r="D24" s="52"/>
      <c r="E24" s="52"/>
      <c r="F24" s="52"/>
      <c r="G24" s="52"/>
      <c r="H24" s="52"/>
      <c r="I24" s="52"/>
      <c r="J24" s="52"/>
      <c r="K24" s="52"/>
      <c r="L24" s="52"/>
      <c r="M24" s="52"/>
      <c r="N24" s="52"/>
      <c r="O24" s="52"/>
      <c r="P24" s="52"/>
      <c r="Q24" s="52"/>
      <c r="R24" s="52"/>
      <c r="S24" s="52"/>
      <c r="T24" s="52"/>
      <c r="U24" s="52"/>
      <c r="V24" s="52"/>
      <c r="W24" s="50">
        <f>$A24*Variables!$C$2</f>
        <v>613.83087621484913</v>
      </c>
      <c r="X24" s="50">
        <f>(W24*$A$1)+W24</f>
        <v>626.10749373914609</v>
      </c>
      <c r="Y24" s="50">
        <f>(X24*$A$1)+X24</f>
        <v>638.62964361392903</v>
      </c>
      <c r="Z24" s="50">
        <f t="shared" si="2"/>
        <v>651.40223648620758</v>
      </c>
      <c r="AA24" s="50">
        <f t="shared" si="3"/>
        <v>664.4302812159317</v>
      </c>
      <c r="AB24" s="50">
        <f t="shared" si="4"/>
        <v>677.71888684025032</v>
      </c>
      <c r="AC24" s="50">
        <f t="shared" si="5"/>
        <v>691.27326457705533</v>
      </c>
      <c r="AD24" s="50">
        <f t="shared" si="6"/>
        <v>705.09872986859648</v>
      </c>
      <c r="AE24" s="50">
        <f t="shared" si="7"/>
        <v>719.20070446596844</v>
      </c>
      <c r="AF24" s="50">
        <f t="shared" si="8"/>
        <v>733.58471855528785</v>
      </c>
      <c r="AG24" s="50">
        <f t="shared" si="9"/>
        <v>748.25641292639364</v>
      </c>
      <c r="AH24" s="50">
        <f t="shared" si="10"/>
        <v>763.22154118492153</v>
      </c>
      <c r="AI24" s="50">
        <f t="shared" si="11"/>
        <v>778.48597200861991</v>
      </c>
      <c r="AJ24" s="50">
        <f t="shared" si="12"/>
        <v>794.05569144879234</v>
      </c>
      <c r="AK24" s="50">
        <f t="shared" si="13"/>
        <v>809.93680527776814</v>
      </c>
      <c r="AL24" s="50">
        <f t="shared" si="14"/>
        <v>826.13554138332347</v>
      </c>
      <c r="AM24" s="50">
        <f t="shared" si="15"/>
        <v>842.65825221098999</v>
      </c>
      <c r="AN24" s="50">
        <f t="shared" si="16"/>
        <v>859.51141725520984</v>
      </c>
      <c r="AO24" s="50">
        <f t="shared" si="17"/>
        <v>876.70164560031401</v>
      </c>
      <c r="AP24" s="50">
        <f t="shared" si="18"/>
        <v>894.23567851232031</v>
      </c>
      <c r="AQ24" s="50">
        <f t="shared" si="19"/>
        <v>912.1203920825667</v>
      </c>
      <c r="AR24" s="50">
        <f t="shared" si="20"/>
        <v>930.36279992421805</v>
      </c>
      <c r="AS24" s="50">
        <f t="shared" si="21"/>
        <v>948.97005592270239</v>
      </c>
      <c r="AT24" s="50">
        <f t="shared" si="22"/>
        <v>967.94945704115639</v>
      </c>
      <c r="AU24" s="51">
        <f t="shared" si="23"/>
        <v>987.30844618197955</v>
      </c>
    </row>
    <row r="25" spans="1:47" ht="14.45" x14ac:dyDescent="0.35">
      <c r="A25" s="48">
        <f>'2015 Pension Calculation'!E41</f>
        <v>33312.601652179859</v>
      </c>
      <c r="B25" s="49">
        <v>22</v>
      </c>
      <c r="C25" s="52"/>
      <c r="D25" s="52"/>
      <c r="E25" s="52"/>
      <c r="F25" s="52"/>
      <c r="G25" s="52"/>
      <c r="H25" s="52"/>
      <c r="I25" s="52"/>
      <c r="J25" s="52"/>
      <c r="K25" s="52"/>
      <c r="L25" s="52"/>
      <c r="M25" s="52"/>
      <c r="N25" s="52"/>
      <c r="O25" s="52"/>
      <c r="P25" s="52"/>
      <c r="Q25" s="52"/>
      <c r="R25" s="52"/>
      <c r="S25" s="52"/>
      <c r="T25" s="52"/>
      <c r="U25" s="52"/>
      <c r="V25" s="52"/>
      <c r="W25" s="52"/>
      <c r="X25" s="50">
        <f>$A25*Variables!$C$2</f>
        <v>616.90003059592334</v>
      </c>
      <c r="Y25" s="50">
        <f>(X25*$A$1)+X25</f>
        <v>629.2380312078418</v>
      </c>
      <c r="Z25" s="50">
        <f t="shared" si="2"/>
        <v>641.82279183199864</v>
      </c>
      <c r="AA25" s="50">
        <f t="shared" si="3"/>
        <v>654.65924766863861</v>
      </c>
      <c r="AB25" s="50">
        <f t="shared" si="4"/>
        <v>667.75243262201138</v>
      </c>
      <c r="AC25" s="50">
        <f t="shared" si="5"/>
        <v>681.10748127445163</v>
      </c>
      <c r="AD25" s="50">
        <f t="shared" si="6"/>
        <v>694.72963089994062</v>
      </c>
      <c r="AE25" s="50">
        <f t="shared" si="7"/>
        <v>708.62422351793941</v>
      </c>
      <c r="AF25" s="50">
        <f t="shared" si="8"/>
        <v>722.79670798829818</v>
      </c>
      <c r="AG25" s="50">
        <f t="shared" si="9"/>
        <v>737.25264214806418</v>
      </c>
      <c r="AH25" s="50">
        <f t="shared" si="10"/>
        <v>751.99769499102547</v>
      </c>
      <c r="AI25" s="50">
        <f t="shared" si="11"/>
        <v>767.03764889084596</v>
      </c>
      <c r="AJ25" s="50">
        <f t="shared" si="12"/>
        <v>782.37840186866288</v>
      </c>
      <c r="AK25" s="50">
        <f t="shared" si="13"/>
        <v>798.02596990603615</v>
      </c>
      <c r="AL25" s="50">
        <f t="shared" si="14"/>
        <v>813.98648930415686</v>
      </c>
      <c r="AM25" s="50">
        <f t="shared" si="15"/>
        <v>830.26621909024004</v>
      </c>
      <c r="AN25" s="50">
        <f t="shared" si="16"/>
        <v>846.87154347204489</v>
      </c>
      <c r="AO25" s="50">
        <f t="shared" si="17"/>
        <v>863.80897434148574</v>
      </c>
      <c r="AP25" s="50">
        <f t="shared" si="18"/>
        <v>881.08515382831547</v>
      </c>
      <c r="AQ25" s="50">
        <f t="shared" si="19"/>
        <v>898.70685690488176</v>
      </c>
      <c r="AR25" s="50">
        <f t="shared" si="20"/>
        <v>916.68099404297936</v>
      </c>
      <c r="AS25" s="50">
        <f t="shared" si="21"/>
        <v>935.01461392383897</v>
      </c>
      <c r="AT25" s="50">
        <f t="shared" si="22"/>
        <v>953.71490620231577</v>
      </c>
      <c r="AU25" s="51">
        <f t="shared" si="23"/>
        <v>972.7892043263621</v>
      </c>
    </row>
    <row r="26" spans="1:47" ht="14.45" x14ac:dyDescent="0.35">
      <c r="A26" s="48">
        <f>'2015 Pension Calculation'!E42</f>
        <v>33479.164660440758</v>
      </c>
      <c r="B26" s="49">
        <v>23</v>
      </c>
      <c r="C26" s="53"/>
      <c r="D26" s="53"/>
      <c r="E26" s="53"/>
      <c r="F26" s="53"/>
      <c r="G26" s="53"/>
      <c r="H26" s="53"/>
      <c r="I26" s="53"/>
      <c r="J26" s="53"/>
      <c r="K26" s="53"/>
      <c r="L26" s="53"/>
      <c r="M26" s="53"/>
      <c r="N26" s="53"/>
      <c r="O26" s="53"/>
      <c r="P26" s="53"/>
      <c r="Q26" s="53"/>
      <c r="R26" s="53"/>
      <c r="S26" s="53"/>
      <c r="T26" s="53"/>
      <c r="U26" s="53"/>
      <c r="V26" s="53"/>
      <c r="W26" s="53"/>
      <c r="X26" s="53"/>
      <c r="Y26" s="50">
        <f>$A26*Variables!$C$2</f>
        <v>619.9845307489029</v>
      </c>
      <c r="Z26" s="50">
        <f t="shared" si="2"/>
        <v>632.38422136388101</v>
      </c>
      <c r="AA26" s="50">
        <f t="shared" si="3"/>
        <v>645.03190579115858</v>
      </c>
      <c r="AB26" s="50">
        <f t="shared" si="4"/>
        <v>657.93254390698178</v>
      </c>
      <c r="AC26" s="50">
        <f t="shared" si="5"/>
        <v>671.09119478512139</v>
      </c>
      <c r="AD26" s="50">
        <f t="shared" si="6"/>
        <v>684.51301868082385</v>
      </c>
      <c r="AE26" s="50">
        <f t="shared" si="7"/>
        <v>698.20327905444037</v>
      </c>
      <c r="AF26" s="50">
        <f t="shared" si="8"/>
        <v>712.16734463552916</v>
      </c>
      <c r="AG26" s="50">
        <f t="shared" si="9"/>
        <v>726.41069152823979</v>
      </c>
      <c r="AH26" s="50">
        <f t="shared" si="10"/>
        <v>740.93890535880462</v>
      </c>
      <c r="AI26" s="50">
        <f t="shared" si="11"/>
        <v>755.75768346598068</v>
      </c>
      <c r="AJ26" s="50">
        <f t="shared" si="12"/>
        <v>770.8728371353003</v>
      </c>
      <c r="AK26" s="50">
        <f t="shared" si="13"/>
        <v>786.29029387800631</v>
      </c>
      <c r="AL26" s="50">
        <f t="shared" si="14"/>
        <v>802.01609975556642</v>
      </c>
      <c r="AM26" s="50">
        <f t="shared" si="15"/>
        <v>818.05642175067771</v>
      </c>
      <c r="AN26" s="50">
        <f t="shared" si="16"/>
        <v>834.41755018569131</v>
      </c>
      <c r="AO26" s="50">
        <f t="shared" si="17"/>
        <v>851.10590118940513</v>
      </c>
      <c r="AP26" s="50">
        <f t="shared" si="18"/>
        <v>868.12801921319328</v>
      </c>
      <c r="AQ26" s="50">
        <f t="shared" si="19"/>
        <v>885.4905795974571</v>
      </c>
      <c r="AR26" s="50">
        <f t="shared" si="20"/>
        <v>903.20039118940622</v>
      </c>
      <c r="AS26" s="50">
        <f t="shared" si="21"/>
        <v>921.26439901319429</v>
      </c>
      <c r="AT26" s="50">
        <f t="shared" si="22"/>
        <v>939.68968699345817</v>
      </c>
      <c r="AU26" s="51">
        <f t="shared" si="23"/>
        <v>958.48348073332738</v>
      </c>
    </row>
    <row r="27" spans="1:47" ht="14.45" x14ac:dyDescent="0.35">
      <c r="A27" s="48">
        <f>'2015 Pension Calculation'!E43</f>
        <v>0</v>
      </c>
      <c r="B27" s="49">
        <v>24</v>
      </c>
      <c r="C27" s="53"/>
      <c r="D27" s="53"/>
      <c r="E27" s="53"/>
      <c r="F27" s="53"/>
      <c r="G27" s="53"/>
      <c r="H27" s="53"/>
      <c r="I27" s="53"/>
      <c r="J27" s="53"/>
      <c r="K27" s="53"/>
      <c r="L27" s="53"/>
      <c r="M27" s="53"/>
      <c r="N27" s="53"/>
      <c r="O27" s="53"/>
      <c r="P27" s="53"/>
      <c r="Q27" s="53"/>
      <c r="R27" s="53"/>
      <c r="S27" s="53"/>
      <c r="T27" s="53"/>
      <c r="U27" s="53"/>
      <c r="V27" s="53"/>
      <c r="W27" s="53"/>
      <c r="X27" s="53"/>
      <c r="Y27" s="53"/>
      <c r="Z27" s="50">
        <f>$A27*Variables!$C$2</f>
        <v>0</v>
      </c>
      <c r="AA27" s="50">
        <f t="shared" si="3"/>
        <v>0</v>
      </c>
      <c r="AB27" s="50">
        <f t="shared" si="4"/>
        <v>0</v>
      </c>
      <c r="AC27" s="50">
        <f t="shared" si="5"/>
        <v>0</v>
      </c>
      <c r="AD27" s="50">
        <f t="shared" si="6"/>
        <v>0</v>
      </c>
      <c r="AE27" s="50">
        <f t="shared" si="7"/>
        <v>0</v>
      </c>
      <c r="AF27" s="50">
        <f t="shared" si="8"/>
        <v>0</v>
      </c>
      <c r="AG27" s="50">
        <f t="shared" si="9"/>
        <v>0</v>
      </c>
      <c r="AH27" s="50">
        <f t="shared" si="10"/>
        <v>0</v>
      </c>
      <c r="AI27" s="50">
        <f t="shared" si="11"/>
        <v>0</v>
      </c>
      <c r="AJ27" s="50">
        <f t="shared" si="12"/>
        <v>0</v>
      </c>
      <c r="AK27" s="50">
        <f t="shared" si="13"/>
        <v>0</v>
      </c>
      <c r="AL27" s="50">
        <f t="shared" si="14"/>
        <v>0</v>
      </c>
      <c r="AM27" s="50">
        <f t="shared" si="15"/>
        <v>0</v>
      </c>
      <c r="AN27" s="50">
        <f t="shared" si="16"/>
        <v>0</v>
      </c>
      <c r="AO27" s="50">
        <f t="shared" si="17"/>
        <v>0</v>
      </c>
      <c r="AP27" s="50">
        <f t="shared" si="18"/>
        <v>0</v>
      </c>
      <c r="AQ27" s="50">
        <f t="shared" si="19"/>
        <v>0</v>
      </c>
      <c r="AR27" s="50">
        <f t="shared" si="20"/>
        <v>0</v>
      </c>
      <c r="AS27" s="50">
        <f t="shared" si="21"/>
        <v>0</v>
      </c>
      <c r="AT27" s="50">
        <f t="shared" si="22"/>
        <v>0</v>
      </c>
      <c r="AU27" s="51">
        <f t="shared" si="23"/>
        <v>0</v>
      </c>
    </row>
    <row r="28" spans="1:47" ht="14.45" x14ac:dyDescent="0.35">
      <c r="A28" s="48">
        <f>'2015 Pension Calculation'!E44</f>
        <v>0</v>
      </c>
      <c r="B28" s="49">
        <v>25</v>
      </c>
      <c r="C28" s="53"/>
      <c r="D28" s="53"/>
      <c r="E28" s="53"/>
      <c r="F28" s="53"/>
      <c r="G28" s="53"/>
      <c r="H28" s="53"/>
      <c r="I28" s="53"/>
      <c r="J28" s="53"/>
      <c r="K28" s="53"/>
      <c r="L28" s="53"/>
      <c r="M28" s="53"/>
      <c r="N28" s="53"/>
      <c r="O28" s="53"/>
      <c r="P28" s="53"/>
      <c r="Q28" s="53"/>
      <c r="R28" s="53"/>
      <c r="S28" s="53"/>
      <c r="T28" s="53"/>
      <c r="U28" s="53"/>
      <c r="V28" s="53"/>
      <c r="W28" s="53"/>
      <c r="X28" s="53"/>
      <c r="Y28" s="53"/>
      <c r="Z28" s="53"/>
      <c r="AA28" s="50">
        <f>$A28*Variables!$C$2</f>
        <v>0</v>
      </c>
      <c r="AB28" s="50">
        <f t="shared" si="4"/>
        <v>0</v>
      </c>
      <c r="AC28" s="50">
        <f t="shared" si="5"/>
        <v>0</v>
      </c>
      <c r="AD28" s="50">
        <f t="shared" si="6"/>
        <v>0</v>
      </c>
      <c r="AE28" s="50">
        <f t="shared" si="7"/>
        <v>0</v>
      </c>
      <c r="AF28" s="50">
        <f t="shared" si="8"/>
        <v>0</v>
      </c>
      <c r="AG28" s="50">
        <f t="shared" si="9"/>
        <v>0</v>
      </c>
      <c r="AH28" s="50">
        <f t="shared" si="10"/>
        <v>0</v>
      </c>
      <c r="AI28" s="50">
        <f t="shared" si="11"/>
        <v>0</v>
      </c>
      <c r="AJ28" s="50">
        <f t="shared" si="12"/>
        <v>0</v>
      </c>
      <c r="AK28" s="50">
        <f t="shared" si="13"/>
        <v>0</v>
      </c>
      <c r="AL28" s="50">
        <f t="shared" si="14"/>
        <v>0</v>
      </c>
      <c r="AM28" s="50">
        <f t="shared" si="15"/>
        <v>0</v>
      </c>
      <c r="AN28" s="50">
        <f t="shared" si="16"/>
        <v>0</v>
      </c>
      <c r="AO28" s="50">
        <f t="shared" si="17"/>
        <v>0</v>
      </c>
      <c r="AP28" s="50">
        <f t="shared" si="18"/>
        <v>0</v>
      </c>
      <c r="AQ28" s="50">
        <f t="shared" si="19"/>
        <v>0</v>
      </c>
      <c r="AR28" s="50">
        <f t="shared" si="20"/>
        <v>0</v>
      </c>
      <c r="AS28" s="50">
        <f t="shared" si="21"/>
        <v>0</v>
      </c>
      <c r="AT28" s="50">
        <f t="shared" si="22"/>
        <v>0</v>
      </c>
      <c r="AU28" s="51">
        <f t="shared" si="23"/>
        <v>0</v>
      </c>
    </row>
    <row r="29" spans="1:47" ht="14.45" x14ac:dyDescent="0.35">
      <c r="A29" s="48">
        <f>'2015 Pension Calculation'!E45</f>
        <v>0</v>
      </c>
      <c r="B29" s="49">
        <v>26</v>
      </c>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0">
        <f>$A29*Variables!$C$2</f>
        <v>0</v>
      </c>
      <c r="AC29" s="50">
        <f t="shared" si="5"/>
        <v>0</v>
      </c>
      <c r="AD29" s="50">
        <f t="shared" si="6"/>
        <v>0</v>
      </c>
      <c r="AE29" s="50">
        <f t="shared" si="7"/>
        <v>0</v>
      </c>
      <c r="AF29" s="50">
        <f t="shared" si="8"/>
        <v>0</v>
      </c>
      <c r="AG29" s="50">
        <f t="shared" si="9"/>
        <v>0</v>
      </c>
      <c r="AH29" s="50">
        <f t="shared" si="10"/>
        <v>0</v>
      </c>
      <c r="AI29" s="50">
        <f t="shared" si="11"/>
        <v>0</v>
      </c>
      <c r="AJ29" s="50">
        <f t="shared" si="12"/>
        <v>0</v>
      </c>
      <c r="AK29" s="50">
        <f t="shared" si="13"/>
        <v>0</v>
      </c>
      <c r="AL29" s="50">
        <f t="shared" si="14"/>
        <v>0</v>
      </c>
      <c r="AM29" s="50">
        <f t="shared" si="15"/>
        <v>0</v>
      </c>
      <c r="AN29" s="50">
        <f t="shared" si="16"/>
        <v>0</v>
      </c>
      <c r="AO29" s="50">
        <f t="shared" si="17"/>
        <v>0</v>
      </c>
      <c r="AP29" s="50">
        <f t="shared" si="18"/>
        <v>0</v>
      </c>
      <c r="AQ29" s="50">
        <f t="shared" si="19"/>
        <v>0</v>
      </c>
      <c r="AR29" s="50">
        <f t="shared" si="20"/>
        <v>0</v>
      </c>
      <c r="AS29" s="50">
        <f t="shared" si="21"/>
        <v>0</v>
      </c>
      <c r="AT29" s="50">
        <f t="shared" si="22"/>
        <v>0</v>
      </c>
      <c r="AU29" s="51">
        <f t="shared" si="23"/>
        <v>0</v>
      </c>
    </row>
    <row r="30" spans="1:47" ht="14.45" x14ac:dyDescent="0.35">
      <c r="A30" s="48">
        <f>'2015 Pension Calculation'!E46</f>
        <v>0</v>
      </c>
      <c r="B30" s="49">
        <v>27</v>
      </c>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0">
        <f>$A30*Variables!$C$2</f>
        <v>0</v>
      </c>
      <c r="AD30" s="50">
        <f t="shared" si="6"/>
        <v>0</v>
      </c>
      <c r="AE30" s="50">
        <f t="shared" si="7"/>
        <v>0</v>
      </c>
      <c r="AF30" s="50">
        <f t="shared" si="8"/>
        <v>0</v>
      </c>
      <c r="AG30" s="50">
        <f t="shared" si="9"/>
        <v>0</v>
      </c>
      <c r="AH30" s="50">
        <f t="shared" si="10"/>
        <v>0</v>
      </c>
      <c r="AI30" s="50">
        <f t="shared" si="11"/>
        <v>0</v>
      </c>
      <c r="AJ30" s="50">
        <f t="shared" si="12"/>
        <v>0</v>
      </c>
      <c r="AK30" s="50">
        <f t="shared" si="13"/>
        <v>0</v>
      </c>
      <c r="AL30" s="50">
        <f t="shared" si="14"/>
        <v>0</v>
      </c>
      <c r="AM30" s="50">
        <f t="shared" si="15"/>
        <v>0</v>
      </c>
      <c r="AN30" s="50">
        <f t="shared" si="16"/>
        <v>0</v>
      </c>
      <c r="AO30" s="50">
        <f t="shared" si="17"/>
        <v>0</v>
      </c>
      <c r="AP30" s="50">
        <f t="shared" si="18"/>
        <v>0</v>
      </c>
      <c r="AQ30" s="50">
        <f t="shared" si="19"/>
        <v>0</v>
      </c>
      <c r="AR30" s="50">
        <f t="shared" si="20"/>
        <v>0</v>
      </c>
      <c r="AS30" s="50">
        <f t="shared" si="21"/>
        <v>0</v>
      </c>
      <c r="AT30" s="50">
        <f t="shared" si="22"/>
        <v>0</v>
      </c>
      <c r="AU30" s="51">
        <f t="shared" si="23"/>
        <v>0</v>
      </c>
    </row>
    <row r="31" spans="1:47" ht="14.45" x14ac:dyDescent="0.35">
      <c r="A31" s="48">
        <f>'2015 Pension Calculation'!E47</f>
        <v>0</v>
      </c>
      <c r="B31" s="49">
        <v>28</v>
      </c>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0">
        <f>$A31*Variables!$C$2</f>
        <v>0</v>
      </c>
      <c r="AE31" s="50">
        <f t="shared" si="7"/>
        <v>0</v>
      </c>
      <c r="AF31" s="50">
        <f t="shared" si="8"/>
        <v>0</v>
      </c>
      <c r="AG31" s="50">
        <f t="shared" si="9"/>
        <v>0</v>
      </c>
      <c r="AH31" s="50">
        <f t="shared" si="10"/>
        <v>0</v>
      </c>
      <c r="AI31" s="50">
        <f t="shared" si="11"/>
        <v>0</v>
      </c>
      <c r="AJ31" s="50">
        <f t="shared" si="12"/>
        <v>0</v>
      </c>
      <c r="AK31" s="50">
        <f t="shared" si="13"/>
        <v>0</v>
      </c>
      <c r="AL31" s="50">
        <f t="shared" si="14"/>
        <v>0</v>
      </c>
      <c r="AM31" s="50">
        <f t="shared" si="15"/>
        <v>0</v>
      </c>
      <c r="AN31" s="50">
        <f t="shared" si="16"/>
        <v>0</v>
      </c>
      <c r="AO31" s="50">
        <f t="shared" si="17"/>
        <v>0</v>
      </c>
      <c r="AP31" s="50">
        <f t="shared" si="18"/>
        <v>0</v>
      </c>
      <c r="AQ31" s="50">
        <f t="shared" si="19"/>
        <v>0</v>
      </c>
      <c r="AR31" s="50">
        <f t="shared" si="20"/>
        <v>0</v>
      </c>
      <c r="AS31" s="50">
        <f t="shared" si="21"/>
        <v>0</v>
      </c>
      <c r="AT31" s="50">
        <f t="shared" si="22"/>
        <v>0</v>
      </c>
      <c r="AU31" s="51">
        <f t="shared" si="23"/>
        <v>0</v>
      </c>
    </row>
    <row r="32" spans="1:47" ht="14.45" x14ac:dyDescent="0.35">
      <c r="A32" s="48">
        <f>'2015 Pension Calculation'!E48</f>
        <v>0</v>
      </c>
      <c r="B32" s="49">
        <v>29</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0">
        <f>$A32*Variables!$C$2</f>
        <v>0</v>
      </c>
      <c r="AF32" s="50">
        <f t="shared" si="8"/>
        <v>0</v>
      </c>
      <c r="AG32" s="50">
        <f t="shared" si="9"/>
        <v>0</v>
      </c>
      <c r="AH32" s="50">
        <f t="shared" si="10"/>
        <v>0</v>
      </c>
      <c r="AI32" s="50">
        <f t="shared" si="11"/>
        <v>0</v>
      </c>
      <c r="AJ32" s="50">
        <f t="shared" si="12"/>
        <v>0</v>
      </c>
      <c r="AK32" s="50">
        <f t="shared" si="13"/>
        <v>0</v>
      </c>
      <c r="AL32" s="50">
        <f t="shared" si="14"/>
        <v>0</v>
      </c>
      <c r="AM32" s="50">
        <f t="shared" si="15"/>
        <v>0</v>
      </c>
      <c r="AN32" s="50">
        <f t="shared" si="16"/>
        <v>0</v>
      </c>
      <c r="AO32" s="50">
        <f t="shared" si="17"/>
        <v>0</v>
      </c>
      <c r="AP32" s="50">
        <f t="shared" si="18"/>
        <v>0</v>
      </c>
      <c r="AQ32" s="50">
        <f t="shared" si="19"/>
        <v>0</v>
      </c>
      <c r="AR32" s="50">
        <f t="shared" si="20"/>
        <v>0</v>
      </c>
      <c r="AS32" s="50">
        <f t="shared" si="21"/>
        <v>0</v>
      </c>
      <c r="AT32" s="50">
        <f t="shared" si="22"/>
        <v>0</v>
      </c>
      <c r="AU32" s="51">
        <f t="shared" si="23"/>
        <v>0</v>
      </c>
    </row>
    <row r="33" spans="1:47" ht="14.45" x14ac:dyDescent="0.35">
      <c r="A33" s="48">
        <f>'2015 Pension Calculation'!E49</f>
        <v>0</v>
      </c>
      <c r="B33" s="49">
        <v>30</v>
      </c>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0">
        <f>$A33*Variables!$C$2</f>
        <v>0</v>
      </c>
      <c r="AG33" s="50">
        <f t="shared" si="9"/>
        <v>0</v>
      </c>
      <c r="AH33" s="50">
        <f t="shared" si="10"/>
        <v>0</v>
      </c>
      <c r="AI33" s="50">
        <f t="shared" si="11"/>
        <v>0</v>
      </c>
      <c r="AJ33" s="50">
        <f t="shared" si="12"/>
        <v>0</v>
      </c>
      <c r="AK33" s="50">
        <f t="shared" si="13"/>
        <v>0</v>
      </c>
      <c r="AL33" s="50">
        <f t="shared" si="14"/>
        <v>0</v>
      </c>
      <c r="AM33" s="50">
        <f t="shared" si="15"/>
        <v>0</v>
      </c>
      <c r="AN33" s="50">
        <f t="shared" si="16"/>
        <v>0</v>
      </c>
      <c r="AO33" s="50">
        <f t="shared" si="17"/>
        <v>0</v>
      </c>
      <c r="AP33" s="50">
        <f t="shared" si="18"/>
        <v>0</v>
      </c>
      <c r="AQ33" s="50">
        <f t="shared" si="19"/>
        <v>0</v>
      </c>
      <c r="AR33" s="50">
        <f t="shared" si="20"/>
        <v>0</v>
      </c>
      <c r="AS33" s="50">
        <f t="shared" si="21"/>
        <v>0</v>
      </c>
      <c r="AT33" s="50">
        <f t="shared" si="22"/>
        <v>0</v>
      </c>
      <c r="AU33" s="51">
        <f t="shared" si="23"/>
        <v>0</v>
      </c>
    </row>
    <row r="34" spans="1:47" ht="14.45" x14ac:dyDescent="0.35">
      <c r="A34" s="48">
        <f>'2015 Pension Calculation'!E50</f>
        <v>0</v>
      </c>
      <c r="B34" s="49">
        <v>31</v>
      </c>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0">
        <f>$A34*Variables!$C$2</f>
        <v>0</v>
      </c>
      <c r="AH34" s="50">
        <f t="shared" si="10"/>
        <v>0</v>
      </c>
      <c r="AI34" s="50">
        <f t="shared" si="11"/>
        <v>0</v>
      </c>
      <c r="AJ34" s="50">
        <f t="shared" si="12"/>
        <v>0</v>
      </c>
      <c r="AK34" s="50">
        <f t="shared" si="13"/>
        <v>0</v>
      </c>
      <c r="AL34" s="50">
        <f t="shared" si="14"/>
        <v>0</v>
      </c>
      <c r="AM34" s="50">
        <f t="shared" si="15"/>
        <v>0</v>
      </c>
      <c r="AN34" s="50">
        <f t="shared" si="16"/>
        <v>0</v>
      </c>
      <c r="AO34" s="50">
        <f t="shared" si="17"/>
        <v>0</v>
      </c>
      <c r="AP34" s="50">
        <f t="shared" si="18"/>
        <v>0</v>
      </c>
      <c r="AQ34" s="50">
        <f t="shared" si="19"/>
        <v>0</v>
      </c>
      <c r="AR34" s="50">
        <f t="shared" si="20"/>
        <v>0</v>
      </c>
      <c r="AS34" s="50">
        <f t="shared" si="21"/>
        <v>0</v>
      </c>
      <c r="AT34" s="50">
        <f t="shared" si="22"/>
        <v>0</v>
      </c>
      <c r="AU34" s="51">
        <f t="shared" si="23"/>
        <v>0</v>
      </c>
    </row>
    <row r="35" spans="1:47" x14ac:dyDescent="0.25">
      <c r="A35" s="48">
        <f>'2015 Pension Calculation'!E51</f>
        <v>0</v>
      </c>
      <c r="B35" s="49">
        <v>32</v>
      </c>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0">
        <f>$A35*Variables!$C$2</f>
        <v>0</v>
      </c>
      <c r="AI35" s="50">
        <f t="shared" si="11"/>
        <v>0</v>
      </c>
      <c r="AJ35" s="50">
        <f t="shared" si="12"/>
        <v>0</v>
      </c>
      <c r="AK35" s="50">
        <f t="shared" si="13"/>
        <v>0</v>
      </c>
      <c r="AL35" s="50">
        <f t="shared" si="14"/>
        <v>0</v>
      </c>
      <c r="AM35" s="50">
        <f t="shared" si="15"/>
        <v>0</v>
      </c>
      <c r="AN35" s="50">
        <f t="shared" si="16"/>
        <v>0</v>
      </c>
      <c r="AO35" s="50">
        <f t="shared" si="17"/>
        <v>0</v>
      </c>
      <c r="AP35" s="50">
        <f t="shared" si="18"/>
        <v>0</v>
      </c>
      <c r="AQ35" s="50">
        <f t="shared" si="19"/>
        <v>0</v>
      </c>
      <c r="AR35" s="50">
        <f t="shared" si="20"/>
        <v>0</v>
      </c>
      <c r="AS35" s="50">
        <f t="shared" si="21"/>
        <v>0</v>
      </c>
      <c r="AT35" s="50">
        <f t="shared" si="22"/>
        <v>0</v>
      </c>
      <c r="AU35" s="51">
        <f t="shared" si="23"/>
        <v>0</v>
      </c>
    </row>
    <row r="36" spans="1:47" x14ac:dyDescent="0.25">
      <c r="A36" s="48">
        <f>'2015 Pension Calculation'!E52</f>
        <v>0</v>
      </c>
      <c r="B36" s="49">
        <v>33</v>
      </c>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0">
        <f>$A36*Variables!$C$2</f>
        <v>0</v>
      </c>
      <c r="AJ36" s="50">
        <f t="shared" si="12"/>
        <v>0</v>
      </c>
      <c r="AK36" s="50">
        <f t="shared" si="13"/>
        <v>0</v>
      </c>
      <c r="AL36" s="50">
        <f t="shared" si="14"/>
        <v>0</v>
      </c>
      <c r="AM36" s="50">
        <f t="shared" si="15"/>
        <v>0</v>
      </c>
      <c r="AN36" s="50">
        <f t="shared" si="16"/>
        <v>0</v>
      </c>
      <c r="AO36" s="50">
        <f t="shared" si="17"/>
        <v>0</v>
      </c>
      <c r="AP36" s="50">
        <f t="shared" si="18"/>
        <v>0</v>
      </c>
      <c r="AQ36" s="50">
        <f t="shared" si="19"/>
        <v>0</v>
      </c>
      <c r="AR36" s="50">
        <f t="shared" si="20"/>
        <v>0</v>
      </c>
      <c r="AS36" s="50">
        <f t="shared" si="21"/>
        <v>0</v>
      </c>
      <c r="AT36" s="50">
        <f t="shared" si="22"/>
        <v>0</v>
      </c>
      <c r="AU36" s="51">
        <f t="shared" si="23"/>
        <v>0</v>
      </c>
    </row>
    <row r="37" spans="1:47" x14ac:dyDescent="0.25">
      <c r="A37" s="48">
        <f>'2015 Pension Calculation'!E53</f>
        <v>0</v>
      </c>
      <c r="B37" s="49">
        <v>34</v>
      </c>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0">
        <f>$A37*Variables!$C$2</f>
        <v>0</v>
      </c>
      <c r="AK37" s="50">
        <f t="shared" si="13"/>
        <v>0</v>
      </c>
      <c r="AL37" s="50">
        <f t="shared" si="14"/>
        <v>0</v>
      </c>
      <c r="AM37" s="50">
        <f t="shared" si="15"/>
        <v>0</v>
      </c>
      <c r="AN37" s="50">
        <f t="shared" si="16"/>
        <v>0</v>
      </c>
      <c r="AO37" s="50">
        <f t="shared" si="17"/>
        <v>0</v>
      </c>
      <c r="AP37" s="50">
        <f t="shared" si="18"/>
        <v>0</v>
      </c>
      <c r="AQ37" s="50">
        <f t="shared" si="19"/>
        <v>0</v>
      </c>
      <c r="AR37" s="50">
        <f t="shared" si="20"/>
        <v>0</v>
      </c>
      <c r="AS37" s="50">
        <f t="shared" si="21"/>
        <v>0</v>
      </c>
      <c r="AT37" s="50">
        <f t="shared" si="22"/>
        <v>0</v>
      </c>
      <c r="AU37" s="51">
        <f t="shared" si="23"/>
        <v>0</v>
      </c>
    </row>
    <row r="38" spans="1:47" x14ac:dyDescent="0.25">
      <c r="A38" s="48">
        <f>'2015 Pension Calculation'!E54</f>
        <v>0</v>
      </c>
      <c r="B38" s="49">
        <v>35</v>
      </c>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0">
        <f>$A38*Variables!$C$2</f>
        <v>0</v>
      </c>
      <c r="AL38" s="50">
        <f t="shared" si="14"/>
        <v>0</v>
      </c>
      <c r="AM38" s="50">
        <f t="shared" si="15"/>
        <v>0</v>
      </c>
      <c r="AN38" s="50">
        <f t="shared" si="16"/>
        <v>0</v>
      </c>
      <c r="AO38" s="50">
        <f t="shared" si="17"/>
        <v>0</v>
      </c>
      <c r="AP38" s="50">
        <f t="shared" si="18"/>
        <v>0</v>
      </c>
      <c r="AQ38" s="50">
        <f t="shared" si="19"/>
        <v>0</v>
      </c>
      <c r="AR38" s="50">
        <f t="shared" si="20"/>
        <v>0</v>
      </c>
      <c r="AS38" s="50">
        <f t="shared" si="21"/>
        <v>0</v>
      </c>
      <c r="AT38" s="50">
        <f t="shared" si="22"/>
        <v>0</v>
      </c>
      <c r="AU38" s="51">
        <f t="shared" si="23"/>
        <v>0</v>
      </c>
    </row>
    <row r="39" spans="1:47" x14ac:dyDescent="0.25">
      <c r="A39" s="48">
        <f>'2015 Pension Calculation'!E55</f>
        <v>0</v>
      </c>
      <c r="B39" s="49">
        <v>36</v>
      </c>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0">
        <f>$A39*Variables!$C$2</f>
        <v>0</v>
      </c>
      <c r="AM39" s="50">
        <f t="shared" si="15"/>
        <v>0</v>
      </c>
      <c r="AN39" s="50">
        <f t="shared" si="16"/>
        <v>0</v>
      </c>
      <c r="AO39" s="50">
        <f t="shared" si="17"/>
        <v>0</v>
      </c>
      <c r="AP39" s="50">
        <f t="shared" si="18"/>
        <v>0</v>
      </c>
      <c r="AQ39" s="50">
        <f t="shared" si="19"/>
        <v>0</v>
      </c>
      <c r="AR39" s="50">
        <f t="shared" si="20"/>
        <v>0</v>
      </c>
      <c r="AS39" s="50">
        <f t="shared" si="21"/>
        <v>0</v>
      </c>
      <c r="AT39" s="50">
        <f t="shared" si="22"/>
        <v>0</v>
      </c>
      <c r="AU39" s="51">
        <f t="shared" si="23"/>
        <v>0</v>
      </c>
    </row>
    <row r="40" spans="1:47" x14ac:dyDescent="0.25">
      <c r="A40" s="48">
        <f>'2015 Pension Calculation'!E56</f>
        <v>0</v>
      </c>
      <c r="B40" s="49">
        <v>37</v>
      </c>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0">
        <f>$A40*Variables!$C$2</f>
        <v>0</v>
      </c>
      <c r="AN40" s="50">
        <f t="shared" si="16"/>
        <v>0</v>
      </c>
      <c r="AO40" s="50">
        <f t="shared" si="17"/>
        <v>0</v>
      </c>
      <c r="AP40" s="50">
        <f t="shared" si="18"/>
        <v>0</v>
      </c>
      <c r="AQ40" s="50">
        <f t="shared" si="19"/>
        <v>0</v>
      </c>
      <c r="AR40" s="50">
        <f t="shared" si="20"/>
        <v>0</v>
      </c>
      <c r="AS40" s="50">
        <f t="shared" si="21"/>
        <v>0</v>
      </c>
      <c r="AT40" s="50">
        <f t="shared" si="22"/>
        <v>0</v>
      </c>
      <c r="AU40" s="51">
        <f t="shared" si="23"/>
        <v>0</v>
      </c>
    </row>
    <row r="41" spans="1:47" x14ac:dyDescent="0.25">
      <c r="A41" s="48">
        <f>'2015 Pension Calculation'!E57</f>
        <v>0</v>
      </c>
      <c r="B41" s="49">
        <v>38</v>
      </c>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0">
        <f>$A41*Variables!$C$2</f>
        <v>0</v>
      </c>
      <c r="AO41" s="50">
        <f t="shared" si="17"/>
        <v>0</v>
      </c>
      <c r="AP41" s="50">
        <f t="shared" si="18"/>
        <v>0</v>
      </c>
      <c r="AQ41" s="50">
        <f t="shared" si="19"/>
        <v>0</v>
      </c>
      <c r="AR41" s="50">
        <f t="shared" si="20"/>
        <v>0</v>
      </c>
      <c r="AS41" s="50">
        <f t="shared" si="21"/>
        <v>0</v>
      </c>
      <c r="AT41" s="50">
        <f t="shared" si="22"/>
        <v>0</v>
      </c>
      <c r="AU41" s="51">
        <f t="shared" si="23"/>
        <v>0</v>
      </c>
    </row>
    <row r="42" spans="1:47" x14ac:dyDescent="0.25">
      <c r="A42" s="48">
        <f>'2015 Pension Calculation'!E58</f>
        <v>0</v>
      </c>
      <c r="B42" s="49">
        <v>39</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0">
        <f>$A42*Variables!$C$2</f>
        <v>0</v>
      </c>
      <c r="AP42" s="50">
        <f t="shared" si="18"/>
        <v>0</v>
      </c>
      <c r="AQ42" s="50">
        <f t="shared" si="19"/>
        <v>0</v>
      </c>
      <c r="AR42" s="50">
        <f t="shared" si="20"/>
        <v>0</v>
      </c>
      <c r="AS42" s="50">
        <f t="shared" si="21"/>
        <v>0</v>
      </c>
      <c r="AT42" s="50">
        <f t="shared" si="22"/>
        <v>0</v>
      </c>
      <c r="AU42" s="51">
        <f t="shared" si="23"/>
        <v>0</v>
      </c>
    </row>
    <row r="43" spans="1:47" x14ac:dyDescent="0.25">
      <c r="A43" s="48">
        <f>'2015 Pension Calculation'!E59</f>
        <v>0</v>
      </c>
      <c r="B43" s="49">
        <v>40</v>
      </c>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0">
        <f>$A43*Variables!$C$2</f>
        <v>0</v>
      </c>
      <c r="AQ43" s="50">
        <f t="shared" si="19"/>
        <v>0</v>
      </c>
      <c r="AR43" s="50">
        <f t="shared" si="20"/>
        <v>0</v>
      </c>
      <c r="AS43" s="50">
        <f t="shared" si="21"/>
        <v>0</v>
      </c>
      <c r="AT43" s="50">
        <f t="shared" si="22"/>
        <v>0</v>
      </c>
      <c r="AU43" s="51">
        <f t="shared" si="23"/>
        <v>0</v>
      </c>
    </row>
    <row r="44" spans="1:47" x14ac:dyDescent="0.25">
      <c r="A44" s="48">
        <f>'2015 Pension Calculation'!E60</f>
        <v>0</v>
      </c>
      <c r="B44" s="49">
        <v>41</v>
      </c>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0">
        <f>$A44*Variables!$C$2</f>
        <v>0</v>
      </c>
      <c r="AR44" s="50">
        <f t="shared" si="20"/>
        <v>0</v>
      </c>
      <c r="AS44" s="50">
        <f t="shared" si="21"/>
        <v>0</v>
      </c>
      <c r="AT44" s="50">
        <f t="shared" si="22"/>
        <v>0</v>
      </c>
      <c r="AU44" s="51">
        <f t="shared" si="23"/>
        <v>0</v>
      </c>
    </row>
    <row r="45" spans="1:47" x14ac:dyDescent="0.25">
      <c r="A45" s="48">
        <f>'2015 Pension Calculation'!E61</f>
        <v>0</v>
      </c>
      <c r="B45" s="49">
        <v>42</v>
      </c>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0">
        <f>$A45*Variables!$C$2</f>
        <v>0</v>
      </c>
      <c r="AS45" s="50">
        <f t="shared" si="21"/>
        <v>0</v>
      </c>
      <c r="AT45" s="50">
        <f t="shared" si="22"/>
        <v>0</v>
      </c>
      <c r="AU45" s="51">
        <f t="shared" si="23"/>
        <v>0</v>
      </c>
    </row>
    <row r="46" spans="1:47" x14ac:dyDescent="0.25">
      <c r="A46" s="48">
        <f>'2015 Pension Calculation'!E62</f>
        <v>0</v>
      </c>
      <c r="B46" s="49">
        <v>43</v>
      </c>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0">
        <f>$A46*Variables!$C$2</f>
        <v>0</v>
      </c>
      <c r="AT46" s="50">
        <f t="shared" si="22"/>
        <v>0</v>
      </c>
      <c r="AU46" s="51">
        <f t="shared" si="23"/>
        <v>0</v>
      </c>
    </row>
    <row r="47" spans="1:47" x14ac:dyDescent="0.25">
      <c r="A47" s="48">
        <f>'2015 Pension Calculation'!E63</f>
        <v>0</v>
      </c>
      <c r="B47" s="49">
        <v>44</v>
      </c>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0">
        <f>$A47*Variables!$C$2</f>
        <v>0</v>
      </c>
      <c r="AU47" s="51">
        <f t="shared" si="23"/>
        <v>0</v>
      </c>
    </row>
    <row r="48" spans="1:47" ht="15.75" thickBot="1" x14ac:dyDescent="0.3">
      <c r="A48" s="54">
        <f>'2015 Pension Calculation'!E64</f>
        <v>0</v>
      </c>
      <c r="B48" s="49">
        <v>45</v>
      </c>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6">
        <f>$A48*Variables!$C$2</f>
        <v>0</v>
      </c>
    </row>
    <row r="49" spans="1:47" x14ac:dyDescent="0.25">
      <c r="A49" s="57"/>
      <c r="B49" s="57"/>
      <c r="C49" s="58">
        <f>SUM(C4:C48)</f>
        <v>555.55555555555554</v>
      </c>
      <c r="D49" s="58">
        <f t="shared" ref="D49:AU49" si="40">SUM(D4:D48)</f>
        <v>1125</v>
      </c>
      <c r="E49" s="58">
        <f t="shared" si="40"/>
        <v>1708.625</v>
      </c>
      <c r="F49" s="58">
        <f t="shared" si="40"/>
        <v>2306.7281249999996</v>
      </c>
      <c r="G49" s="58">
        <f t="shared" si="40"/>
        <v>2919.6129656249991</v>
      </c>
      <c r="H49" s="58">
        <f t="shared" si="40"/>
        <v>3547.5892544531239</v>
      </c>
      <c r="I49" s="58">
        <f t="shared" si="40"/>
        <v>4190.9729892053892</v>
      </c>
      <c r="J49" s="58">
        <f t="shared" si="40"/>
        <v>4850.0865584010153</v>
      </c>
      <c r="K49" s="58">
        <f t="shared" si="40"/>
        <v>5525.2588695276118</v>
      </c>
      <c r="L49" s="58">
        <f t="shared" si="40"/>
        <v>6216.825479776533</v>
      </c>
      <c r="M49" s="58">
        <f t="shared" si="40"/>
        <v>6925.1287293947244</v>
      </c>
      <c r="N49" s="58">
        <f t="shared" si="40"/>
        <v>7650.5178777053934</v>
      </c>
      <c r="O49" s="58">
        <f t="shared" si="40"/>
        <v>8393.3492418508886</v>
      </c>
      <c r="P49" s="58">
        <f t="shared" si="40"/>
        <v>9153.986338312252</v>
      </c>
      <c r="Q49" s="58">
        <f t="shared" si="40"/>
        <v>9932.8000272609643</v>
      </c>
      <c r="R49" s="58">
        <f t="shared" si="40"/>
        <v>10730.168659799563</v>
      </c>
      <c r="S49" s="58">
        <f t="shared" si="40"/>
        <v>11546.478228148897</v>
      </c>
      <c r="T49" s="58">
        <f t="shared" si="40"/>
        <v>12382.122518840988</v>
      </c>
      <c r="U49" s="58">
        <f t="shared" si="40"/>
        <v>13237.503268977567</v>
      </c>
      <c r="V49" s="58">
        <f t="shared" si="40"/>
        <v>14113.030325615673</v>
      </c>
      <c r="W49" s="58">
        <f t="shared" si="40"/>
        <v>15009.121808342834</v>
      </c>
      <c r="X49" s="58">
        <f t="shared" si="40"/>
        <v>15926.204275105614</v>
      </c>
      <c r="Y49" s="58">
        <f t="shared" si="40"/>
        <v>16864.71289135663</v>
      </c>
      <c r="Z49" s="58">
        <f t="shared" si="40"/>
        <v>17202.007149183763</v>
      </c>
      <c r="AA49" s="58">
        <f t="shared" si="40"/>
        <v>17546.047292167441</v>
      </c>
      <c r="AB49" s="58">
        <f t="shared" si="40"/>
        <v>17896.968238010792</v>
      </c>
      <c r="AC49" s="58">
        <f t="shared" si="40"/>
        <v>18254.907602771</v>
      </c>
      <c r="AD49" s="58">
        <f t="shared" si="40"/>
        <v>18620.005754826419</v>
      </c>
      <c r="AE49" s="58">
        <f t="shared" si="40"/>
        <v>18992.40586992295</v>
      </c>
      <c r="AF49" s="58">
        <f t="shared" si="40"/>
        <v>19372.253987321415</v>
      </c>
      <c r="AG49" s="58">
        <f t="shared" si="40"/>
        <v>19759.699067067839</v>
      </c>
      <c r="AH49" s="58">
        <f t="shared" si="40"/>
        <v>20154.893048409198</v>
      </c>
      <c r="AI49" s="58">
        <f t="shared" si="40"/>
        <v>20557.990909377386</v>
      </c>
      <c r="AJ49" s="58">
        <f t="shared" si="40"/>
        <v>20969.150727564931</v>
      </c>
      <c r="AK49" s="58">
        <f t="shared" si="40"/>
        <v>21388.533742116226</v>
      </c>
      <c r="AL49" s="58">
        <f t="shared" si="40"/>
        <v>21816.304416958548</v>
      </c>
      <c r="AM49" s="58">
        <f t="shared" si="40"/>
        <v>22252.630505297719</v>
      </c>
      <c r="AN49" s="58">
        <f t="shared" si="40"/>
        <v>22697.683115403681</v>
      </c>
      <c r="AO49" s="58">
        <f t="shared" si="40"/>
        <v>23151.636777711756</v>
      </c>
      <c r="AP49" s="58">
        <f t="shared" si="40"/>
        <v>23614.669513265988</v>
      </c>
      <c r="AQ49" s="58">
        <f t="shared" si="40"/>
        <v>24086.962903531305</v>
      </c>
      <c r="AR49" s="58">
        <f t="shared" si="40"/>
        <v>24568.702161601934</v>
      </c>
      <c r="AS49" s="58">
        <f t="shared" si="40"/>
        <v>25060.076204833971</v>
      </c>
      <c r="AT49" s="58">
        <f t="shared" si="40"/>
        <v>25561.277728930643</v>
      </c>
      <c r="AU49" s="58">
        <f t="shared" si="40"/>
        <v>26072.503283509261</v>
      </c>
    </row>
  </sheetData>
  <sheetProtection password="C59F" sheet="1" objects="1" scenarios="1"/>
  <phoneticPr fontId="7" type="noConversion"/>
  <pageMargins left="0.75000000000000011" right="0.75000000000000011" top="1" bottom="1" header="0.5" footer="0.5"/>
  <pageSetup paperSize="9" scale="48" orientation="landscape" horizontalDpi="4294967292" verticalDpi="4294967292"/>
  <ignoredErrors>
    <ignoredError sqref="C49:AU49" emptyCellReference="1"/>
  </ignoredErrors>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5" sqref="C5"/>
    </sheetView>
  </sheetViews>
  <sheetFormatPr defaultColWidth="10.85546875" defaultRowHeight="15" x14ac:dyDescent="0.25"/>
  <cols>
    <col min="1" max="1" width="10.85546875" style="35"/>
    <col min="2" max="2" width="19" style="35" customWidth="1"/>
    <col min="3" max="3" width="14.85546875" style="35" bestFit="1" customWidth="1"/>
    <col min="4" max="16384" width="10.85546875" style="35"/>
  </cols>
  <sheetData>
    <row r="1" spans="1:3" ht="18.95" thickBot="1" x14ac:dyDescent="0.5">
      <c r="A1" s="85" t="s">
        <v>19</v>
      </c>
      <c r="B1" s="86"/>
      <c r="C1" s="59" t="s">
        <v>20</v>
      </c>
    </row>
    <row r="2" spans="1:3" ht="18.600000000000001" x14ac:dyDescent="0.45">
      <c r="A2" s="79" t="s">
        <v>4</v>
      </c>
      <c r="B2" s="80"/>
      <c r="C2" s="60">
        <f>1/54</f>
        <v>1.8518518518518517E-2</v>
      </c>
    </row>
    <row r="3" spans="1:3" ht="18.600000000000001" x14ac:dyDescent="0.45">
      <c r="A3" s="81" t="s">
        <v>16</v>
      </c>
      <c r="B3" s="82"/>
      <c r="C3" s="61">
        <v>42095</v>
      </c>
    </row>
    <row r="4" spans="1:3" ht="18.600000000000001" x14ac:dyDescent="0.45">
      <c r="A4" s="81" t="s">
        <v>17</v>
      </c>
      <c r="B4" s="82"/>
      <c r="C4" s="62">
        <v>67</v>
      </c>
    </row>
    <row r="5" spans="1:3" ht="19.5" thickBot="1" x14ac:dyDescent="0.35">
      <c r="A5" s="83" t="s">
        <v>6</v>
      </c>
      <c r="B5" s="84"/>
      <c r="C5" s="63">
        <v>0.02</v>
      </c>
    </row>
  </sheetData>
  <sheetProtection password="C59F" sheet="1" objects="1" scenarios="1"/>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2015 Pension Calculation</vt:lpstr>
      <vt:lpstr>Historical CPI Rates</vt:lpstr>
      <vt:lpstr>Revaluation</vt:lpstr>
      <vt:lpstr>Variables</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Elaine Irwin</cp:lastModifiedBy>
  <cp:lastPrinted>2016-02-26T12:12:28Z</cp:lastPrinted>
  <dcterms:created xsi:type="dcterms:W3CDTF">2016-02-25T16:30:52Z</dcterms:created>
  <dcterms:modified xsi:type="dcterms:W3CDTF">2018-05-18T13:18:14Z</dcterms:modified>
</cp:coreProperties>
</file>