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ark013\Desktop\CALCULATORS\"/>
    </mc:Choice>
  </mc:AlternateContent>
  <xr:revisionPtr revIDLastSave="0" documentId="8_{7A7DDCB6-D0AE-4BC3-A05B-ECE62FF16AE6}" xr6:coauthVersionLast="36" xr6:coauthVersionMax="36" xr10:uidLastSave="{00000000-0000-0000-0000-000000000000}"/>
  <workbookProtection workbookAlgorithmName="SHA-512" workbookHashValue="qI8qtwzVSWlLIED3WFF1beSrdUtC3QzdEp8rcGiAaXNKYFPbE0lZ/KV5pj09iwcLE0RKhMbtQsVSh3JVvFHHNg==" workbookSaltValue="+LxeBNeqPKOsaKHMJFj3xg==" workbookSpinCount="100000" lockStructure="1"/>
  <bookViews>
    <workbookView xWindow="480" yWindow="90" windowWidth="9555" windowHeight="691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W12" i="1" l="1"/>
  <c r="F27" i="1" s="1"/>
  <c r="F31" i="1" s="1"/>
  <c r="M21" i="1" l="1"/>
  <c r="M25" i="1" s="1"/>
  <c r="S21" i="1" s="1"/>
  <c r="S25" i="1" s="1"/>
  <c r="R36" i="1" s="1"/>
  <c r="S36" i="1" s="1"/>
  <c r="S27" i="1" s="1"/>
  <c r="G35" i="1" l="1"/>
</calcChain>
</file>

<file path=xl/sharedStrings.xml><?xml version="1.0" encoding="utf-8"?>
<sst xmlns="http://schemas.openxmlformats.org/spreadsheetml/2006/main" count="33" uniqueCount="32">
  <si>
    <t>Adjusted Income</t>
  </si>
  <si>
    <t>Excess over HMRC / 2</t>
  </si>
  <si>
    <t xml:space="preserve">Tapered Annual Allowance </t>
  </si>
  <si>
    <t xml:space="preserve">Threshold Income </t>
  </si>
  <si>
    <t>You should enter the relevant figures in the Yellow boxes. The calculator will then (based on the information you have submitted) calculate your Adjusted  Income and subsequent Annual Allowance Figure.</t>
  </si>
  <si>
    <t>Other taxable income (annual)</t>
  </si>
  <si>
    <t>Less pension conts</t>
  </si>
  <si>
    <t>Less other tax deductible reliefs</t>
  </si>
  <si>
    <t>You will need the following information to calculate your Annual Allowanc Amount</t>
  </si>
  <si>
    <t xml:space="preserve">2. Annual Amount of Non Pensionable HSC Income </t>
  </si>
  <si>
    <t>3. Annual Amount of Other Taxable Income</t>
  </si>
  <si>
    <t>4. Annual Amount of Tax Deductable Reliefs</t>
  </si>
  <si>
    <t>5. Pension Input Amount for the year (available from your Annual Allowance Statement)</t>
  </si>
  <si>
    <t>COMPLETE YELLOW BOXES ONLY - IF AMOUNT IS ZERO ENTER 0.00</t>
  </si>
  <si>
    <t>Threshold Income Calculation</t>
  </si>
  <si>
    <t>Adjusted Income Calculation</t>
  </si>
  <si>
    <t>Threshold Income</t>
  </si>
  <si>
    <t>Pension input amount</t>
  </si>
  <si>
    <t>Annual Allowance Calculator (Tapered Amounts)</t>
  </si>
  <si>
    <t>Annual HSC Pensionable Pay</t>
  </si>
  <si>
    <t>Annual HSC Non Pensionable pay</t>
  </si>
  <si>
    <t>1. Annual HSC Pensionable Income</t>
  </si>
  <si>
    <t>acting or refraining from action as a result of any material in it.</t>
  </si>
  <si>
    <t xml:space="preserve">HSC Pension Service cannot in any circumstances accept responsibility for errors or omissions and is not responsible for any loss occasioned to any person or organisation </t>
  </si>
  <si>
    <t xml:space="preserve">Please note that this calculator is not aimed at providing financial or pension advice to individuals and whilst every care had been taken in its preparation, </t>
  </si>
  <si>
    <t xml:space="preserve">Your Tapered Annual Allowance Amount is </t>
  </si>
  <si>
    <t>Less HMRC Limit £240k</t>
  </si>
  <si>
    <t>The calculator below can be used to establish if your Annual Allowance amount is subject to tapering/reduction as a result of your Threshold (Taxable) Income exceeding £200,000</t>
  </si>
  <si>
    <t xml:space="preserve">The standard annual allowance is £60,000. However, the annual allowance available to individuals may be lower if they had taxable income of more than £200,000 </t>
  </si>
  <si>
    <t xml:space="preserve">For every £2 of adjusted income over £260,000, an individual’s annual allowance (the limit on the amount of tax relieved pension saving that can be made by an individual or their employer each year) </t>
  </si>
  <si>
    <t xml:space="preserve">will be reduced by £1, down to a minimum of £10,000. </t>
  </si>
  <si>
    <t>Adjusted AA (IF EXCESS OVER £260K)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</si>
</sst>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3" borderId="0" xfId="0" applyFill="1" applyProtection="1">
      <protection hidden="1"/>
    </xf>
    <xf numFmtId="0" fontId="2" fillId="3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0" fillId="0" borderId="0" xfId="0" applyProtection="1">
      <protection hidden="1"/>
    </xf>
    <xf numFmtId="0" fontId="4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1" fillId="3" borderId="0" xfId="0" applyFont="1" applyFill="1" applyProtection="1">
      <protection hidden="1"/>
    </xf>
    <xf numFmtId="10" fontId="0" fillId="3" borderId="0" xfId="0" applyNumberFormat="1" applyFill="1" applyProtection="1">
      <protection hidden="1"/>
    </xf>
    <xf numFmtId="0" fontId="5" fillId="7" borderId="2" xfId="0" applyFont="1" applyFill="1" applyBorder="1" applyProtection="1">
      <protection hidden="1"/>
    </xf>
    <xf numFmtId="0" fontId="5" fillId="7" borderId="3" xfId="0" applyFont="1" applyFill="1" applyBorder="1" applyProtection="1">
      <protection hidden="1"/>
    </xf>
    <xf numFmtId="0" fontId="5" fillId="7" borderId="4" xfId="0" applyFont="1" applyFill="1" applyBorder="1" applyProtection="1">
      <protection hidden="1"/>
    </xf>
    <xf numFmtId="0" fontId="5" fillId="6" borderId="2" xfId="0" applyFont="1" applyFill="1" applyBorder="1" applyProtection="1">
      <protection hidden="1"/>
    </xf>
    <xf numFmtId="0" fontId="5" fillId="6" borderId="3" xfId="0" applyFont="1" applyFill="1" applyBorder="1" applyProtection="1">
      <protection hidden="1"/>
    </xf>
    <xf numFmtId="0" fontId="5" fillId="6" borderId="4" xfId="0" applyFont="1" applyFill="1" applyBorder="1" applyProtection="1">
      <protection hidden="1"/>
    </xf>
    <xf numFmtId="0" fontId="5" fillId="5" borderId="2" xfId="0" applyFont="1" applyFill="1" applyBorder="1" applyProtection="1">
      <protection hidden="1"/>
    </xf>
    <xf numFmtId="0" fontId="5" fillId="5" borderId="3" xfId="0" applyFont="1" applyFill="1" applyBorder="1" applyProtection="1">
      <protection hidden="1"/>
    </xf>
    <xf numFmtId="0" fontId="5" fillId="5" borderId="4" xfId="0" applyFont="1" applyFill="1" applyBorder="1" applyProtection="1">
      <protection hidden="1"/>
    </xf>
    <xf numFmtId="0" fontId="6" fillId="3" borderId="5" xfId="0" applyFont="1" applyFill="1" applyBorder="1" applyProtection="1">
      <protection hidden="1"/>
    </xf>
    <xf numFmtId="0" fontId="6" fillId="3" borderId="0" xfId="0" applyFont="1" applyFill="1" applyBorder="1" applyProtection="1">
      <protection hidden="1"/>
    </xf>
    <xf numFmtId="0" fontId="6" fillId="3" borderId="6" xfId="0" applyFont="1" applyFill="1" applyBorder="1" applyProtection="1">
      <protection hidden="1"/>
    </xf>
    <xf numFmtId="0" fontId="6" fillId="3" borderId="0" xfId="0" applyFont="1" applyFill="1" applyProtection="1">
      <protection hidden="1"/>
    </xf>
    <xf numFmtId="0" fontId="5" fillId="3" borderId="5" xfId="0" applyFont="1" applyFill="1" applyBorder="1" applyProtection="1">
      <protection hidden="1"/>
    </xf>
    <xf numFmtId="0" fontId="5" fillId="3" borderId="0" xfId="0" applyFont="1" applyFill="1" applyBorder="1" applyProtection="1">
      <protection hidden="1"/>
    </xf>
    <xf numFmtId="0" fontId="5" fillId="3" borderId="6" xfId="0" applyFont="1" applyFill="1" applyBorder="1" applyProtection="1">
      <protection hidden="1"/>
    </xf>
    <xf numFmtId="164" fontId="5" fillId="2" borderId="1" xfId="0" applyNumberFormat="1" applyFont="1" applyFill="1" applyBorder="1" applyProtection="1">
      <protection locked="0" hidden="1"/>
    </xf>
    <xf numFmtId="164" fontId="5" fillId="3" borderId="1" xfId="0" applyNumberFormat="1" applyFont="1" applyFill="1" applyBorder="1" applyProtection="1">
      <protection hidden="1"/>
    </xf>
    <xf numFmtId="164" fontId="5" fillId="3" borderId="0" xfId="0" applyNumberFormat="1" applyFont="1" applyFill="1" applyBorder="1" applyProtection="1">
      <protection hidden="1"/>
    </xf>
    <xf numFmtId="164" fontId="5" fillId="6" borderId="1" xfId="0" applyNumberFormat="1" applyFont="1" applyFill="1" applyBorder="1" applyProtection="1">
      <protection hidden="1"/>
    </xf>
    <xf numFmtId="0" fontId="6" fillId="0" borderId="0" xfId="0" applyFont="1" applyBorder="1" applyProtection="1">
      <protection hidden="1"/>
    </xf>
    <xf numFmtId="164" fontId="5" fillId="5" borderId="1" xfId="0" applyNumberFormat="1" applyFont="1" applyFill="1" applyBorder="1" applyProtection="1">
      <protection hidden="1"/>
    </xf>
    <xf numFmtId="164" fontId="5" fillId="7" borderId="1" xfId="0" applyNumberFormat="1" applyFont="1" applyFill="1" applyBorder="1" applyProtection="1">
      <protection hidden="1"/>
    </xf>
    <xf numFmtId="0" fontId="6" fillId="3" borderId="7" xfId="0" applyFont="1" applyFill="1" applyBorder="1" applyProtection="1">
      <protection hidden="1"/>
    </xf>
    <xf numFmtId="0" fontId="6" fillId="3" borderId="8" xfId="0" applyFont="1" applyFill="1" applyBorder="1" applyProtection="1">
      <protection hidden="1"/>
    </xf>
    <xf numFmtId="0" fontId="6" fillId="3" borderId="9" xfId="0" applyFont="1" applyFill="1" applyBorder="1" applyProtection="1">
      <protection hidden="1"/>
    </xf>
    <xf numFmtId="0" fontId="5" fillId="3" borderId="7" xfId="0" applyFont="1" applyFill="1" applyBorder="1" applyProtection="1">
      <protection hidden="1"/>
    </xf>
    <xf numFmtId="0" fontId="5" fillId="3" borderId="8" xfId="0" applyFont="1" applyFill="1" applyBorder="1" applyProtection="1">
      <protection hidden="1"/>
    </xf>
    <xf numFmtId="0" fontId="5" fillId="3" borderId="9" xfId="0" applyFont="1" applyFill="1" applyBorder="1" applyProtection="1">
      <protection hidden="1"/>
    </xf>
    <xf numFmtId="0" fontId="3" fillId="3" borderId="0" xfId="0" applyFont="1" applyFill="1" applyBorder="1" applyProtection="1">
      <protection hidden="1"/>
    </xf>
    <xf numFmtId="0" fontId="0" fillId="0" borderId="0" xfId="0" applyBorder="1" applyProtection="1">
      <protection hidden="1"/>
    </xf>
    <xf numFmtId="164" fontId="3" fillId="3" borderId="1" xfId="0" applyNumberFormat="1" applyFont="1" applyFill="1" applyBorder="1" applyProtection="1">
      <protection hidden="1"/>
    </xf>
    <xf numFmtId="0" fontId="7" fillId="3" borderId="0" xfId="0" applyFont="1" applyFill="1" applyProtection="1">
      <protection hidden="1"/>
    </xf>
    <xf numFmtId="0" fontId="4" fillId="0" borderId="0" xfId="0" applyFont="1" applyAlignment="1" applyProtection="1">
      <alignment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275"/>
  <sheetViews>
    <sheetView tabSelected="1" zoomScaleNormal="100" workbookViewId="0">
      <selection activeCell="S23" sqref="S23"/>
    </sheetView>
  </sheetViews>
  <sheetFormatPr defaultRowHeight="15" x14ac:dyDescent="0.25"/>
  <cols>
    <col min="1" max="1" width="2.5703125" style="4" customWidth="1"/>
    <col min="2" max="5" width="9.140625" style="4"/>
    <col min="6" max="6" width="14.7109375" style="4" customWidth="1"/>
    <col min="7" max="7" width="16.85546875" style="4" customWidth="1"/>
    <col min="8" max="8" width="3.5703125" style="4" customWidth="1"/>
    <col min="9" max="9" width="9.140625" style="4" hidden="1" customWidth="1"/>
    <col min="10" max="12" width="9.140625" style="4"/>
    <col min="13" max="13" width="31.7109375" style="4" customWidth="1"/>
    <col min="14" max="14" width="9.140625" style="4"/>
    <col min="15" max="15" width="3.7109375" style="4" customWidth="1"/>
    <col min="16" max="18" width="9.140625" style="4"/>
    <col min="19" max="19" width="15.85546875" style="4" customWidth="1"/>
    <col min="20" max="20" width="9.140625" style="4"/>
    <col min="21" max="21" width="19.5703125" style="4" customWidth="1"/>
    <col min="22" max="22" width="9" style="1" hidden="1" customWidth="1"/>
    <col min="23" max="23" width="0.140625" style="1" hidden="1" customWidth="1"/>
    <col min="24" max="24" width="15.7109375" style="1" hidden="1" customWidth="1"/>
    <col min="25" max="25" width="13.85546875" style="1" customWidth="1"/>
    <col min="26" max="29" width="9.140625" style="1"/>
    <col min="30" max="97" width="9.140625" style="3"/>
    <col min="98" max="16384" width="9.140625" style="4"/>
  </cols>
  <sheetData>
    <row r="1" spans="1:24" ht="23.25" x14ac:dyDescent="0.35">
      <c r="A1" s="1"/>
      <c r="B1" s="2" t="s">
        <v>18</v>
      </c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4" ht="15.75" x14ac:dyDescent="0.25">
      <c r="A3" s="1"/>
      <c r="B3" s="5" t="s">
        <v>28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/>
      <c r="U3" s="1"/>
    </row>
    <row r="4" spans="1:24" ht="15.75" x14ac:dyDescent="0.25">
      <c r="A4" s="1"/>
      <c r="B4" s="6" t="s">
        <v>27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7"/>
      <c r="U4" s="1"/>
      <c r="W4" s="8">
        <v>5.1999999999999998E-2</v>
      </c>
      <c r="X4" s="1">
        <v>0</v>
      </c>
    </row>
    <row r="5" spans="1:24" ht="15.75" x14ac:dyDescent="0.25">
      <c r="A5" s="1"/>
      <c r="B5" s="6" t="s">
        <v>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7"/>
      <c r="U5" s="1"/>
      <c r="W5" s="8">
        <v>6.7000000000000004E-2</v>
      </c>
      <c r="X5" s="1">
        <v>13259</v>
      </c>
    </row>
    <row r="6" spans="1:24" ht="15.75" x14ac:dyDescent="0.25">
      <c r="A6" s="1"/>
      <c r="B6" s="6" t="s">
        <v>29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7"/>
      <c r="U6" s="1"/>
      <c r="W6" s="8">
        <v>8.5000000000000006E-2</v>
      </c>
      <c r="X6" s="1">
        <v>27288</v>
      </c>
    </row>
    <row r="7" spans="1:24" ht="15.75" x14ac:dyDescent="0.25">
      <c r="A7" s="1"/>
      <c r="B7" s="6" t="s">
        <v>30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7"/>
      <c r="U7" s="1"/>
      <c r="W7" s="8">
        <v>0.1</v>
      </c>
      <c r="X7" s="1">
        <v>33247</v>
      </c>
    </row>
    <row r="8" spans="1:24" ht="15.75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7"/>
      <c r="U8" s="1"/>
      <c r="W8" s="8">
        <v>0.109</v>
      </c>
      <c r="X8" s="1">
        <v>49913</v>
      </c>
    </row>
    <row r="9" spans="1:24" ht="15.75" x14ac:dyDescent="0.25">
      <c r="A9" s="1"/>
      <c r="B9" s="6" t="s">
        <v>8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7"/>
      <c r="U9" s="1"/>
      <c r="W9" s="8">
        <v>0.127</v>
      </c>
      <c r="X9" s="1">
        <v>63994</v>
      </c>
    </row>
    <row r="10" spans="1:24" ht="15.75" x14ac:dyDescent="0.25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7"/>
      <c r="U10" s="1"/>
      <c r="W10" s="8">
        <v>0.127</v>
      </c>
      <c r="X10" s="1">
        <v>3000000</v>
      </c>
    </row>
    <row r="11" spans="1:24" ht="15.75" x14ac:dyDescent="0.25">
      <c r="A11" s="1"/>
      <c r="B11" s="6" t="s">
        <v>21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7"/>
      <c r="U11" s="1"/>
    </row>
    <row r="12" spans="1:24" ht="15.75" x14ac:dyDescent="0.25">
      <c r="A12" s="1"/>
      <c r="B12" s="6" t="s">
        <v>9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7"/>
      <c r="U12" s="1"/>
      <c r="W12" s="1">
        <f>LOOKUP(F21,X4:X10,W4:W10)</f>
        <v>5.1999999999999998E-2</v>
      </c>
    </row>
    <row r="13" spans="1:24" ht="15.75" x14ac:dyDescent="0.25">
      <c r="A13" s="1"/>
      <c r="B13" s="6" t="s">
        <v>10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7"/>
      <c r="U13" s="1"/>
    </row>
    <row r="14" spans="1:24" ht="15.75" x14ac:dyDescent="0.25">
      <c r="A14" s="1"/>
      <c r="B14" s="6" t="s">
        <v>11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7"/>
      <c r="U14" s="1"/>
    </row>
    <row r="15" spans="1:24" ht="15.75" x14ac:dyDescent="0.25">
      <c r="A15" s="1"/>
      <c r="B15" s="6" t="s">
        <v>12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7"/>
      <c r="U15" s="1"/>
    </row>
    <row r="16" spans="1:2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7"/>
      <c r="B17" s="7" t="s">
        <v>13</v>
      </c>
      <c r="C17" s="7"/>
      <c r="D17" s="7"/>
      <c r="E17" s="7"/>
      <c r="F17" s="7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x14ac:dyDescent="0.25">
      <c r="A19" s="1"/>
      <c r="B19" s="9" t="s">
        <v>14</v>
      </c>
      <c r="C19" s="10"/>
      <c r="D19" s="10"/>
      <c r="E19" s="10"/>
      <c r="F19" s="10"/>
      <c r="G19" s="11"/>
      <c r="H19" s="6"/>
      <c r="I19" s="6"/>
      <c r="J19" s="12" t="s">
        <v>15</v>
      </c>
      <c r="K19" s="13"/>
      <c r="L19" s="13"/>
      <c r="M19" s="13"/>
      <c r="N19" s="14"/>
      <c r="O19" s="6"/>
      <c r="P19" s="15" t="s">
        <v>31</v>
      </c>
      <c r="Q19" s="16"/>
      <c r="R19" s="16"/>
      <c r="S19" s="16"/>
      <c r="T19" s="17"/>
      <c r="U19" s="1"/>
    </row>
    <row r="20" spans="1:21" ht="15.75" x14ac:dyDescent="0.25">
      <c r="A20" s="1"/>
      <c r="B20" s="18"/>
      <c r="C20" s="19"/>
      <c r="D20" s="19"/>
      <c r="E20" s="19"/>
      <c r="F20" s="19"/>
      <c r="G20" s="20"/>
      <c r="H20" s="21"/>
      <c r="I20" s="21"/>
      <c r="J20" s="18"/>
      <c r="K20" s="19"/>
      <c r="L20" s="19"/>
      <c r="M20" s="19"/>
      <c r="N20" s="20"/>
      <c r="O20" s="21"/>
      <c r="P20" s="22"/>
      <c r="Q20" s="23"/>
      <c r="R20" s="23"/>
      <c r="S20" s="23"/>
      <c r="T20" s="24"/>
      <c r="U20" s="1"/>
    </row>
    <row r="21" spans="1:21" ht="15.75" x14ac:dyDescent="0.25">
      <c r="A21" s="1"/>
      <c r="B21" s="22" t="s">
        <v>19</v>
      </c>
      <c r="C21" s="23"/>
      <c r="D21" s="23"/>
      <c r="E21" s="23"/>
      <c r="F21" s="25">
        <v>0</v>
      </c>
      <c r="G21" s="20"/>
      <c r="H21" s="21"/>
      <c r="I21" s="21"/>
      <c r="J21" s="22" t="s">
        <v>16</v>
      </c>
      <c r="K21" s="23"/>
      <c r="L21" s="23"/>
      <c r="M21" s="26" t="str">
        <f>IF(F31&lt;200000,"Threshold income under £200k",F31)</f>
        <v>Threshold income under £200k</v>
      </c>
      <c r="N21" s="20"/>
      <c r="O21" s="21"/>
      <c r="P21" s="22" t="s">
        <v>0</v>
      </c>
      <c r="Q21" s="23"/>
      <c r="R21" s="23"/>
      <c r="S21" s="26" t="e">
        <f>M25</f>
        <v>#VALUE!</v>
      </c>
      <c r="T21" s="20"/>
      <c r="U21" s="1"/>
    </row>
    <row r="22" spans="1:21" ht="15.75" x14ac:dyDescent="0.25">
      <c r="A22" s="1"/>
      <c r="B22" s="22"/>
      <c r="C22" s="23"/>
      <c r="D22" s="23"/>
      <c r="E22" s="23"/>
      <c r="F22" s="27"/>
      <c r="G22" s="20"/>
      <c r="H22" s="21"/>
      <c r="I22" s="21"/>
      <c r="J22" s="22"/>
      <c r="K22" s="23"/>
      <c r="L22" s="23"/>
      <c r="M22" s="27"/>
      <c r="N22" s="20"/>
      <c r="O22" s="21"/>
      <c r="P22" s="22"/>
      <c r="Q22" s="23"/>
      <c r="R22" s="23"/>
      <c r="S22" s="27"/>
      <c r="T22" s="20"/>
      <c r="U22" s="1"/>
    </row>
    <row r="23" spans="1:21" ht="15.75" x14ac:dyDescent="0.25">
      <c r="A23" s="1"/>
      <c r="B23" s="22" t="s">
        <v>20</v>
      </c>
      <c r="C23" s="23"/>
      <c r="D23" s="23"/>
      <c r="E23" s="23"/>
      <c r="F23" s="25">
        <v>0</v>
      </c>
      <c r="G23" s="20"/>
      <c r="H23" s="21"/>
      <c r="I23" s="21"/>
      <c r="J23" s="22" t="s">
        <v>17</v>
      </c>
      <c r="K23" s="23"/>
      <c r="L23" s="23"/>
      <c r="M23" s="25">
        <v>0</v>
      </c>
      <c r="N23" s="20"/>
      <c r="O23" s="21"/>
      <c r="P23" s="22" t="s">
        <v>26</v>
      </c>
      <c r="Q23" s="23"/>
      <c r="R23" s="23"/>
      <c r="S23" s="26">
        <v>260000</v>
      </c>
      <c r="T23" s="20"/>
      <c r="U23" s="1"/>
    </row>
    <row r="24" spans="1:21" ht="15.75" x14ac:dyDescent="0.25">
      <c r="A24" s="1"/>
      <c r="B24" s="22"/>
      <c r="C24" s="23"/>
      <c r="D24" s="23"/>
      <c r="E24" s="23"/>
      <c r="F24" s="27"/>
      <c r="G24" s="20"/>
      <c r="H24" s="21"/>
      <c r="I24" s="21"/>
      <c r="J24" s="22"/>
      <c r="K24" s="23"/>
      <c r="L24" s="23"/>
      <c r="M24" s="27"/>
      <c r="N24" s="20"/>
      <c r="O24" s="21"/>
      <c r="P24" s="22"/>
      <c r="Q24" s="23"/>
      <c r="R24" s="23"/>
      <c r="S24" s="27"/>
      <c r="T24" s="20"/>
      <c r="U24" s="1"/>
    </row>
    <row r="25" spans="1:21" ht="15.75" x14ac:dyDescent="0.25">
      <c r="A25" s="1"/>
      <c r="B25" s="22" t="s">
        <v>5</v>
      </c>
      <c r="C25" s="23"/>
      <c r="D25" s="23"/>
      <c r="E25" s="23"/>
      <c r="F25" s="25">
        <v>0</v>
      </c>
      <c r="G25" s="20"/>
      <c r="H25" s="21"/>
      <c r="I25" s="21"/>
      <c r="J25" s="22" t="s">
        <v>0</v>
      </c>
      <c r="K25" s="23"/>
      <c r="L25" s="23"/>
      <c r="M25" s="28" t="e">
        <f>M21+M23</f>
        <v>#VALUE!</v>
      </c>
      <c r="N25" s="20"/>
      <c r="O25" s="21"/>
      <c r="P25" s="22" t="s">
        <v>1</v>
      </c>
      <c r="Q25" s="23"/>
      <c r="R25" s="23"/>
      <c r="S25" s="26" t="e">
        <f>(S21-S23)/2</f>
        <v>#VALUE!</v>
      </c>
      <c r="T25" s="20"/>
      <c r="U25" s="1"/>
    </row>
    <row r="26" spans="1:21" ht="15.75" x14ac:dyDescent="0.25">
      <c r="A26" s="1"/>
      <c r="B26" s="22"/>
      <c r="C26" s="23"/>
      <c r="D26" s="23"/>
      <c r="E26" s="23"/>
      <c r="F26" s="27"/>
      <c r="G26" s="20"/>
      <c r="H26" s="21"/>
      <c r="I26" s="21"/>
      <c r="J26" s="22"/>
      <c r="K26" s="23"/>
      <c r="L26" s="23"/>
      <c r="M26" s="19"/>
      <c r="N26" s="20"/>
      <c r="O26" s="21"/>
      <c r="P26" s="22"/>
      <c r="Q26" s="23"/>
      <c r="R26" s="23"/>
      <c r="S26" s="27"/>
      <c r="T26" s="20"/>
      <c r="U26" s="1"/>
    </row>
    <row r="27" spans="1:21" ht="15.75" x14ac:dyDescent="0.25">
      <c r="A27" s="1"/>
      <c r="B27" s="22" t="s">
        <v>6</v>
      </c>
      <c r="C27" s="23"/>
      <c r="D27" s="23"/>
      <c r="E27" s="23"/>
      <c r="F27" s="26">
        <f>F21*W12</f>
        <v>0</v>
      </c>
      <c r="G27" s="20"/>
      <c r="H27" s="21"/>
      <c r="I27" s="21"/>
      <c r="J27" s="18"/>
      <c r="K27" s="19"/>
      <c r="L27" s="29"/>
      <c r="M27" s="19"/>
      <c r="N27" s="20"/>
      <c r="O27" s="21"/>
      <c r="P27" s="22" t="s">
        <v>2</v>
      </c>
      <c r="Q27" s="23"/>
      <c r="R27" s="23"/>
      <c r="S27" s="30" t="e">
        <f>S36</f>
        <v>#VALUE!</v>
      </c>
      <c r="T27" s="20"/>
      <c r="U27" s="1"/>
    </row>
    <row r="28" spans="1:21" ht="15.75" x14ac:dyDescent="0.25">
      <c r="A28" s="1"/>
      <c r="B28" s="22"/>
      <c r="C28" s="23"/>
      <c r="D28" s="23"/>
      <c r="E28" s="23"/>
      <c r="F28" s="27"/>
      <c r="G28" s="20"/>
      <c r="H28" s="21"/>
      <c r="I28" s="21"/>
      <c r="J28" s="18"/>
      <c r="K28" s="19"/>
      <c r="L28" s="19"/>
      <c r="M28" s="19"/>
      <c r="N28" s="20"/>
      <c r="O28" s="21"/>
      <c r="P28" s="22"/>
      <c r="Q28" s="23"/>
      <c r="R28" s="23"/>
      <c r="S28" s="27"/>
      <c r="T28" s="20"/>
      <c r="U28" s="1"/>
    </row>
    <row r="29" spans="1:21" ht="15.75" x14ac:dyDescent="0.25">
      <c r="A29" s="1"/>
      <c r="B29" s="22" t="s">
        <v>7</v>
      </c>
      <c r="C29" s="23"/>
      <c r="D29" s="23"/>
      <c r="E29" s="23"/>
      <c r="F29" s="25">
        <v>0</v>
      </c>
      <c r="G29" s="20"/>
      <c r="H29" s="21"/>
      <c r="I29" s="21"/>
      <c r="J29" s="18"/>
      <c r="K29" s="19"/>
      <c r="L29" s="19"/>
      <c r="M29" s="19"/>
      <c r="N29" s="20"/>
      <c r="O29" s="21"/>
      <c r="P29" s="22"/>
      <c r="Q29" s="23"/>
      <c r="R29" s="23"/>
      <c r="S29" s="27"/>
      <c r="T29" s="20"/>
      <c r="U29" s="1"/>
    </row>
    <row r="30" spans="1:21" ht="15.75" x14ac:dyDescent="0.25">
      <c r="A30" s="1"/>
      <c r="B30" s="22"/>
      <c r="C30" s="23"/>
      <c r="D30" s="23"/>
      <c r="E30" s="23"/>
      <c r="F30" s="27"/>
      <c r="G30" s="20"/>
      <c r="H30" s="21"/>
      <c r="I30" s="21"/>
      <c r="J30" s="18"/>
      <c r="K30" s="19"/>
      <c r="L30" s="19"/>
      <c r="M30" s="19"/>
      <c r="N30" s="20"/>
      <c r="O30" s="21"/>
      <c r="P30" s="18"/>
      <c r="Q30" s="19"/>
      <c r="R30" s="19"/>
      <c r="S30" s="19"/>
      <c r="T30" s="20"/>
      <c r="U30" s="1"/>
    </row>
    <row r="31" spans="1:21" ht="15.75" x14ac:dyDescent="0.25">
      <c r="A31" s="1"/>
      <c r="B31" s="22" t="s">
        <v>3</v>
      </c>
      <c r="C31" s="23"/>
      <c r="D31" s="23"/>
      <c r="E31" s="23"/>
      <c r="F31" s="31">
        <f>F21+F23+F25-F27-F29</f>
        <v>0</v>
      </c>
      <c r="G31" s="20"/>
      <c r="H31" s="21"/>
      <c r="I31" s="21"/>
      <c r="J31" s="18"/>
      <c r="K31" s="19"/>
      <c r="L31" s="19"/>
      <c r="M31" s="19"/>
      <c r="N31" s="20"/>
      <c r="O31" s="21"/>
      <c r="P31" s="22"/>
      <c r="Q31" s="23"/>
      <c r="R31" s="23"/>
      <c r="S31" s="23"/>
      <c r="T31" s="24"/>
      <c r="U31" s="1"/>
    </row>
    <row r="32" spans="1:21" ht="15.75" x14ac:dyDescent="0.25">
      <c r="A32" s="1"/>
      <c r="B32" s="32"/>
      <c r="C32" s="33"/>
      <c r="D32" s="33"/>
      <c r="E32" s="33"/>
      <c r="F32" s="33"/>
      <c r="G32" s="34"/>
      <c r="H32" s="21"/>
      <c r="I32" s="21"/>
      <c r="J32" s="32"/>
      <c r="K32" s="33"/>
      <c r="L32" s="33"/>
      <c r="M32" s="33"/>
      <c r="N32" s="34"/>
      <c r="O32" s="21"/>
      <c r="P32" s="35"/>
      <c r="Q32" s="36"/>
      <c r="R32" s="36"/>
      <c r="S32" s="36"/>
      <c r="T32" s="37"/>
      <c r="U32" s="1"/>
    </row>
    <row r="33" spans="1:2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.75" x14ac:dyDescent="0.3">
      <c r="A35" s="1"/>
      <c r="B35" s="38" t="s">
        <v>25</v>
      </c>
      <c r="C35" s="38"/>
      <c r="D35" s="38"/>
      <c r="E35" s="38"/>
      <c r="F35" s="39"/>
      <c r="G35" s="40">
        <f>IF(F31&lt;200000,60000,S27)</f>
        <v>60000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1" t="e">
        <f>IF(S25&lt;0,60000,60000-S25)</f>
        <v>#VALUE!</v>
      </c>
      <c r="S36" s="41" t="e">
        <f>IF(R36&lt;10000,10000,R36)</f>
        <v>#VALUE!</v>
      </c>
      <c r="T36" s="1"/>
      <c r="U36" s="1"/>
    </row>
    <row r="37" spans="1:2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x14ac:dyDescent="0.25">
      <c r="A38" s="1"/>
      <c r="B38" s="42" t="s">
        <v>24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1"/>
      <c r="R38" s="1"/>
      <c r="S38" s="1"/>
      <c r="T38" s="1"/>
      <c r="U38" s="1"/>
    </row>
    <row r="39" spans="1:21" ht="15.75" x14ac:dyDescent="0.25">
      <c r="A39" s="1"/>
      <c r="B39" s="6" t="s">
        <v>23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1"/>
      <c r="R39" s="1"/>
      <c r="S39" s="1"/>
      <c r="T39" s="1"/>
      <c r="U39" s="1"/>
    </row>
    <row r="40" spans="1:21" s="1" customFormat="1" ht="15.75" x14ac:dyDescent="0.25">
      <c r="B40" s="6" t="s">
        <v>22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21" s="1" customFormat="1" ht="15.75" x14ac:dyDescent="0.2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21" s="1" customFormat="1" x14ac:dyDescent="0.25"/>
    <row r="43" spans="1:21" s="1" customFormat="1" x14ac:dyDescent="0.25"/>
    <row r="44" spans="1:21" s="1" customFormat="1" x14ac:dyDescent="0.25"/>
    <row r="45" spans="1:21" s="1" customFormat="1" x14ac:dyDescent="0.25"/>
    <row r="46" spans="1:21" s="1" customFormat="1" x14ac:dyDescent="0.25"/>
    <row r="47" spans="1:21" s="1" customFormat="1" x14ac:dyDescent="0.25"/>
    <row r="48" spans="1:21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</sheetData>
  <sheetProtection algorithmName="SHA-512" hashValue="VkVDI9q9jaizCfYl4VRxNV9CMFkZGlz18Q3oFBLxSEW/4ibBdYnjC3/SoZTxbQgRw3fDLyvssGPv3u8DXiGtRw==" saltValue="8wjo7mV0FSAKiTUer49TI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johncoy</dc:creator>
  <cp:lastModifiedBy>Kellieann Harkin</cp:lastModifiedBy>
  <dcterms:created xsi:type="dcterms:W3CDTF">2019-07-08T13:05:35Z</dcterms:created>
  <dcterms:modified xsi:type="dcterms:W3CDTF">2025-10-02T07:36:28Z</dcterms:modified>
</cp:coreProperties>
</file>